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tilisateur\Google Drive\CAF\tarifs\évolution tarifs juillet 2022\"/>
    </mc:Choice>
  </mc:AlternateContent>
  <xr:revisionPtr revIDLastSave="0" documentId="13_ncr:1_{6581FA73-C916-4E8B-8370-DDF4B68E55D0}" xr6:coauthVersionLast="47" xr6:coauthVersionMax="47" xr10:uidLastSave="{00000000-0000-0000-0000-000000000000}"/>
  <bookViews>
    <workbookView xWindow="-108" yWindow="492" windowWidth="23256" windowHeight="12576" tabRatio="433" activeTab="1" xr2:uid="{00000000-000D-0000-FFFF-FFFF00000000}"/>
  </bookViews>
  <sheets>
    <sheet name="vierge" sheetId="7" r:id="rId1"/>
    <sheet name="VV" sheetId="2" r:id="rId2"/>
    <sheet name="simulateur ALSH" sheetId="9" r:id="rId3"/>
  </sheets>
  <definedNames>
    <definedName name="_xlnm.Print_Area" localSheetId="2">'simulateur ALSH'!$A$1:$G$44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1" i="9" l="1"/>
  <c r="B40" i="9"/>
  <c r="B39" i="9"/>
  <c r="B33" i="9"/>
  <c r="B34" i="9"/>
  <c r="B32" i="9"/>
  <c r="G41" i="9"/>
  <c r="G40" i="9"/>
  <c r="G39" i="9"/>
  <c r="G33" i="9"/>
  <c r="G34" i="9"/>
  <c r="G32" i="9"/>
  <c r="G23" i="9"/>
  <c r="G22" i="9"/>
  <c r="G21" i="9"/>
  <c r="G15" i="9"/>
  <c r="G16" i="9"/>
  <c r="G14" i="9"/>
  <c r="Q5" i="2"/>
  <c r="Q23" i="2"/>
  <c r="F41" i="9"/>
  <c r="E41" i="9"/>
  <c r="D41" i="9"/>
  <c r="C41" i="9"/>
  <c r="F40" i="9"/>
  <c r="E40" i="9"/>
  <c r="D40" i="9"/>
  <c r="C40" i="9"/>
  <c r="F39" i="9"/>
  <c r="E39" i="9"/>
  <c r="D39" i="9"/>
  <c r="C39" i="9"/>
  <c r="F34" i="9"/>
  <c r="E34" i="9"/>
  <c r="D34" i="9"/>
  <c r="C34" i="9"/>
  <c r="F33" i="9"/>
  <c r="E33" i="9"/>
  <c r="D33" i="9"/>
  <c r="C33" i="9"/>
  <c r="F32" i="9"/>
  <c r="E32" i="9"/>
  <c r="D32" i="9"/>
  <c r="C32" i="9"/>
  <c r="S31" i="2"/>
  <c r="S32" i="2"/>
  <c r="S30" i="2"/>
  <c r="S24" i="2"/>
  <c r="S25" i="2"/>
  <c r="S23" i="2"/>
  <c r="R31" i="2"/>
  <c r="R32" i="2"/>
  <c r="R30" i="2"/>
  <c r="R24" i="2"/>
  <c r="R25" i="2"/>
  <c r="R23" i="2"/>
  <c r="C31" i="2"/>
  <c r="C32" i="2" s="1"/>
  <c r="R13" i="2"/>
  <c r="R14" i="2"/>
  <c r="R12" i="2"/>
  <c r="R6" i="2"/>
  <c r="R7" i="2"/>
  <c r="R5" i="2"/>
  <c r="G30" i="2"/>
  <c r="G31" i="2"/>
  <c r="G32" i="2"/>
  <c r="D24" i="2"/>
  <c r="D25" i="2" s="1"/>
  <c r="Q32" i="2"/>
  <c r="Q31" i="2"/>
  <c r="Q30" i="2"/>
  <c r="O30" i="2"/>
  <c r="M30" i="2"/>
  <c r="J30" i="2"/>
  <c r="D30" i="2"/>
  <c r="P30" i="2" s="1"/>
  <c r="Q25" i="2"/>
  <c r="G25" i="2"/>
  <c r="Q24" i="2"/>
  <c r="M24" i="2"/>
  <c r="M31" i="2" s="1"/>
  <c r="J24" i="2"/>
  <c r="J31" i="2" s="1"/>
  <c r="G24" i="2"/>
  <c r="C24" i="2"/>
  <c r="C25" i="2" s="1"/>
  <c r="P23" i="2"/>
  <c r="O23" i="2"/>
  <c r="J25" i="2" l="1"/>
  <c r="J32" i="2" s="1"/>
  <c r="O24" i="2"/>
  <c r="O25" i="2"/>
  <c r="D32" i="2"/>
  <c r="P25" i="2"/>
  <c r="O32" i="2"/>
  <c r="D31" i="2"/>
  <c r="O31" i="2"/>
  <c r="P24" i="2"/>
  <c r="M25" i="2"/>
  <c r="M32" i="2" s="1"/>
  <c r="P31" i="2" l="1"/>
  <c r="P32" i="2"/>
  <c r="M14" i="2" l="1"/>
  <c r="M13" i="2"/>
  <c r="M12" i="2"/>
  <c r="J14" i="2"/>
  <c r="J13" i="2"/>
  <c r="J12" i="2"/>
  <c r="G14" i="2"/>
  <c r="G13" i="2"/>
  <c r="G12" i="2"/>
  <c r="D13" i="2"/>
  <c r="D14" i="2"/>
  <c r="D12" i="2"/>
  <c r="F23" i="9" l="1"/>
  <c r="E23" i="9"/>
  <c r="D23" i="9"/>
  <c r="C23" i="9"/>
  <c r="B23" i="9"/>
  <c r="F22" i="9"/>
  <c r="E22" i="9"/>
  <c r="D22" i="9"/>
  <c r="C22" i="9"/>
  <c r="B22" i="9"/>
  <c r="F21" i="9"/>
  <c r="E21" i="9"/>
  <c r="D21" i="9"/>
  <c r="C21" i="9"/>
  <c r="B21" i="9"/>
  <c r="M6" i="2"/>
  <c r="M7" i="2" s="1"/>
  <c r="E16" i="9" s="1"/>
  <c r="J6" i="2"/>
  <c r="J7" i="2" s="1"/>
  <c r="D16" i="9" s="1"/>
  <c r="G6" i="2"/>
  <c r="G7" i="2" s="1"/>
  <c r="C16" i="9" s="1"/>
  <c r="D7" i="2"/>
  <c r="D6" i="2"/>
  <c r="P6" i="2" s="1"/>
  <c r="C15" i="9"/>
  <c r="D15" i="9"/>
  <c r="H55" i="9"/>
  <c r="E14" i="9"/>
  <c r="D14" i="9"/>
  <c r="C14" i="9"/>
  <c r="B14" i="9"/>
  <c r="Q13" i="2"/>
  <c r="S13" i="2"/>
  <c r="Q14" i="2"/>
  <c r="S14" i="2"/>
  <c r="S12" i="2"/>
  <c r="Q12" i="2"/>
  <c r="P13" i="2"/>
  <c r="P14" i="2"/>
  <c r="P12" i="2"/>
  <c r="O12" i="2"/>
  <c r="S7" i="2"/>
  <c r="S6" i="2"/>
  <c r="S5" i="2"/>
  <c r="Q6" i="2"/>
  <c r="Q7" i="2"/>
  <c r="P7" i="2"/>
  <c r="F16" i="9" s="1"/>
  <c r="P5" i="2"/>
  <c r="O5" i="2"/>
  <c r="F14" i="9" s="1"/>
  <c r="C13" i="2"/>
  <c r="C14" i="2" s="1"/>
  <c r="C6" i="2"/>
  <c r="C7" i="2" s="1"/>
  <c r="O7" i="2" s="1"/>
  <c r="O14" i="2" l="1"/>
  <c r="E15" i="9"/>
  <c r="B16" i="9"/>
  <c r="B15" i="9"/>
  <c r="O13" i="2"/>
  <c r="O6" i="2"/>
  <c r="F15" i="9" s="1"/>
</calcChain>
</file>

<file path=xl/sharedStrings.xml><?xml version="1.0" encoding="utf-8"?>
<sst xmlns="http://schemas.openxmlformats.org/spreadsheetml/2006/main" count="215" uniqueCount="36">
  <si>
    <t xml:space="preserve">Tarif demi journée avec repas </t>
  </si>
  <si>
    <t>Tarif demi journée sans repas</t>
  </si>
  <si>
    <t>1 enfant presents</t>
  </si>
  <si>
    <t xml:space="preserve">Tarif journée sans repas </t>
  </si>
  <si>
    <t>Tarif semaine</t>
  </si>
  <si>
    <t xml:space="preserve">2 enfants presents </t>
  </si>
  <si>
    <t xml:space="preserve">Tarif journée avec repas </t>
  </si>
  <si>
    <t>tx</t>
  </si>
  <si>
    <t>mini &lt;721</t>
  </si>
  <si>
    <t xml:space="preserve">maxi </t>
  </si>
  <si>
    <t xml:space="preserve">Tarif sortie </t>
  </si>
  <si>
    <t>3 enfants presents et +</t>
  </si>
  <si>
    <t>Tarif sortie</t>
  </si>
  <si>
    <t>HABITANTS COMMUNE</t>
  </si>
  <si>
    <t>HABITANTS HORS COMMUNE</t>
  </si>
  <si>
    <t>taux d'effort à appliquer pour  Vernosc Talencieux</t>
  </si>
  <si>
    <t>2 enfants presents *</t>
  </si>
  <si>
    <t>3 enfants et + presents*</t>
  </si>
  <si>
    <t>* enfants présents la même semaine quelque soit leur nombre de fréquentation</t>
  </si>
  <si>
    <t>Tarif à partir du 8 juillet 2022</t>
  </si>
  <si>
    <t>Tarif par jour pour 1 enfants</t>
  </si>
  <si>
    <t xml:space="preserve">Tarif semaine </t>
  </si>
  <si>
    <t xml:space="preserve">Tarif journée sortie </t>
  </si>
  <si>
    <t xml:space="preserve">Tarif 1/2 journée avec repas </t>
  </si>
  <si>
    <t>Tarif 1/2 journée sans repas</t>
  </si>
  <si>
    <t>Tarif semaine **</t>
  </si>
  <si>
    <t>** uniquement appliquable sur le tarif journée repas</t>
  </si>
  <si>
    <t>Tarif pour les habitants de la commune</t>
  </si>
  <si>
    <t>Tarif pour les habitants hors de la commune</t>
  </si>
  <si>
    <t>Centre de loisirs de la Vallée de la Vocance</t>
  </si>
  <si>
    <t xml:space="preserve">réduction enfant porteur de handicap </t>
  </si>
  <si>
    <t>-0,001 sur tx d'effort ou - 1 cran sur la grille de progression</t>
  </si>
  <si>
    <t>taux d'effort à appliquer pour  la Vallée de la Vocance - ALSH 3 à 11 ANS</t>
  </si>
  <si>
    <t>taux d'effort à appliquer pour  la Vallée de la Vocance - ALSH 12 ANS ET +</t>
  </si>
  <si>
    <t>TARIFS ALSH ENFANTS DE 3 A 11 ANS</t>
  </si>
  <si>
    <t>TARIFS ALSH ENFANTS DE 12 ANS ET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</si>
</sst>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0.0"/>
    <numFmt numFmtId="165" formatCode="#,##0.00\ &quot;€&quot;"/>
    <numFmt numFmtId="166" formatCode="#,##0.000"/>
  </numFmts>
  <fonts count="1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Protection="1"/>
    <xf numFmtId="0" fontId="0" fillId="0" borderId="0" xfId="0" applyFont="1" applyProtection="1"/>
    <xf numFmtId="0" fontId="5" fillId="0" borderId="1" xfId="0" applyFont="1" applyBorder="1" applyAlignment="1" applyProtection="1">
      <alignment horizontal="center" vertical="top" wrapText="1"/>
    </xf>
    <xf numFmtId="0" fontId="0" fillId="0" borderId="0" xfId="0" applyFont="1"/>
    <xf numFmtId="166" fontId="6" fillId="2" borderId="1" xfId="0" quotePrefix="1" applyNumberFormat="1" applyFont="1" applyFill="1" applyBorder="1" applyAlignment="1" applyProtection="1">
      <alignment horizontal="center"/>
    </xf>
    <xf numFmtId="165" fontId="6" fillId="2" borderId="1" xfId="0" quotePrefix="1" applyNumberFormat="1" applyFont="1" applyFill="1" applyBorder="1" applyAlignment="1" applyProtection="1">
      <alignment horizontal="center"/>
    </xf>
    <xf numFmtId="166" fontId="6" fillId="2" borderId="1" xfId="0" applyNumberFormat="1" applyFont="1" applyFill="1" applyBorder="1" applyProtection="1"/>
    <xf numFmtId="165" fontId="6" fillId="2" borderId="1" xfId="0" applyNumberFormat="1" applyFont="1" applyFill="1" applyBorder="1" applyAlignment="1" applyProtection="1">
      <alignment horizontal="center"/>
    </xf>
    <xf numFmtId="166" fontId="6" fillId="2" borderId="1" xfId="0" applyNumberFormat="1" applyFont="1" applyFill="1" applyBorder="1" applyAlignment="1" applyProtection="1">
      <alignment horizontal="center"/>
    </xf>
    <xf numFmtId="0" fontId="3" fillId="0" borderId="0" xfId="0" applyFont="1"/>
    <xf numFmtId="165" fontId="7" fillId="2" borderId="1" xfId="0" applyNumberFormat="1" applyFont="1" applyFill="1" applyBorder="1" applyAlignment="1" applyProtection="1">
      <alignment horizontal="center"/>
    </xf>
    <xf numFmtId="165" fontId="7" fillId="2" borderId="1" xfId="0" quotePrefix="1" applyNumberFormat="1" applyFont="1" applyFill="1" applyBorder="1" applyAlignment="1" applyProtection="1">
      <alignment horizontal="center"/>
    </xf>
    <xf numFmtId="0" fontId="9" fillId="0" borderId="0" xfId="0" applyFont="1"/>
    <xf numFmtId="0" fontId="10" fillId="3" borderId="0" xfId="0" applyFont="1" applyFill="1"/>
    <xf numFmtId="0" fontId="0" fillId="0" borderId="1" xfId="0" applyBorder="1"/>
    <xf numFmtId="0" fontId="0" fillId="0" borderId="1" xfId="0" quotePrefix="1" applyBorder="1"/>
    <xf numFmtId="0" fontId="6" fillId="0" borderId="4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vertical="top" wrapText="1"/>
    </xf>
    <xf numFmtId="0" fontId="11" fillId="0" borderId="0" xfId="0" applyFont="1"/>
    <xf numFmtId="0" fontId="6" fillId="0" borderId="1" xfId="0" applyFont="1" applyBorder="1" applyAlignment="1" applyProtection="1"/>
    <xf numFmtId="0" fontId="6" fillId="0" borderId="1" xfId="0" applyFont="1" applyFill="1" applyBorder="1" applyAlignment="1" applyProtection="1">
      <alignment vertical="top" wrapText="1"/>
    </xf>
    <xf numFmtId="0" fontId="0" fillId="0" borderId="0" xfId="0" applyFill="1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165" fontId="13" fillId="0" borderId="5" xfId="0" applyNumberFormat="1" applyFont="1" applyBorder="1" applyAlignment="1" applyProtection="1">
      <alignment horizontal="center"/>
      <protection locked="0"/>
    </xf>
    <xf numFmtId="2" fontId="0" fillId="0" borderId="0" xfId="0" applyNumberFormat="1"/>
    <xf numFmtId="164" fontId="0" fillId="0" borderId="0" xfId="0" applyNumberFormat="1"/>
    <xf numFmtId="0" fontId="6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165" fontId="0" fillId="0" borderId="5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5" fontId="14" fillId="3" borderId="5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166" fontId="7" fillId="2" borderId="1" xfId="0" applyNumberFormat="1" applyFont="1" applyFill="1" applyBorder="1" applyAlignment="1" applyProtection="1">
      <alignment horizontal="center"/>
    </xf>
    <xf numFmtId="8" fontId="0" fillId="0" borderId="1" xfId="0" quotePrefix="1" applyNumberFormat="1" applyBorder="1"/>
    <xf numFmtId="0" fontId="6" fillId="0" borderId="0" xfId="0" applyFont="1" applyFill="1" applyBorder="1" applyAlignment="1" applyProtection="1">
      <alignment vertical="top" wrapText="1"/>
    </xf>
    <xf numFmtId="8" fontId="0" fillId="0" borderId="0" xfId="0" quotePrefix="1" applyNumberFormat="1" applyBorder="1"/>
    <xf numFmtId="165" fontId="6" fillId="2" borderId="4" xfId="0" quotePrefix="1" applyNumberFormat="1" applyFont="1" applyFill="1" applyBorder="1" applyAlignment="1" applyProtection="1">
      <alignment horizontal="center"/>
    </xf>
    <xf numFmtId="165" fontId="6" fillId="2" borderId="14" xfId="0" applyNumberFormat="1" applyFont="1" applyFill="1" applyBorder="1" applyAlignment="1" applyProtection="1">
      <alignment horizontal="center"/>
    </xf>
    <xf numFmtId="166" fontId="7" fillId="2" borderId="14" xfId="0" applyNumberFormat="1" applyFont="1" applyFill="1" applyBorder="1" applyAlignment="1" applyProtection="1">
      <alignment horizontal="center"/>
    </xf>
    <xf numFmtId="165" fontId="6" fillId="2" borderId="14" xfId="0" quotePrefix="1" applyNumberFormat="1" applyFont="1" applyFill="1" applyBorder="1" applyAlignment="1" applyProtection="1">
      <alignment horizontal="center"/>
    </xf>
    <xf numFmtId="0" fontId="4" fillId="0" borderId="3" xfId="0" applyFont="1" applyBorder="1" applyAlignment="1"/>
    <xf numFmtId="0" fontId="4" fillId="0" borderId="2" xfId="0" applyFont="1" applyBorder="1" applyAlignment="1"/>
    <xf numFmtId="0" fontId="0" fillId="0" borderId="0" xfId="0" applyAlignment="1">
      <alignment wrapText="1"/>
    </xf>
    <xf numFmtId="0" fontId="4" fillId="0" borderId="4" xfId="0" applyFont="1" applyBorder="1" applyAlignment="1">
      <alignment wrapText="1"/>
    </xf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wrapText="1"/>
    </xf>
    <xf numFmtId="165" fontId="4" fillId="3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65" fontId="4" fillId="0" borderId="0" xfId="0" applyNumberFormat="1" applyFont="1" applyFill="1" applyBorder="1" applyAlignment="1">
      <alignment horizontal="center"/>
    </xf>
    <xf numFmtId="2" fontId="0" fillId="0" borderId="0" xfId="0" applyNumberFormat="1" applyFill="1"/>
    <xf numFmtId="0" fontId="6" fillId="0" borderId="1" xfId="0" applyFont="1" applyBorder="1" applyAlignment="1">
      <alignment vertical="top" wrapText="1"/>
    </xf>
    <xf numFmtId="0" fontId="8" fillId="0" borderId="4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0" fillId="0" borderId="1" xfId="0" quotePrefix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6" fillId="4" borderId="15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574040</xdr:colOff>
      <xdr:row>5</xdr:row>
      <xdr:rowOff>122556</xdr:rowOff>
    </xdr:from>
    <xdr:to>
      <xdr:col>5</xdr:col>
      <xdr:colOff>714981</xdr:colOff>
      <xdr:row>8</xdr:row>
      <xdr:rowOff>20956</xdr:rowOff>
    </xdr:to>
    <xdr:sp macro="" textlink="">
      <xdr:nvSpPr>
        <xdr:cNvPr id="3" name="Flèche droite 2">
          <a:extLst>
            <a:ext uri="{FF2B5EF4-FFF2-40B4-BE49-F238E27FC236}">
              <a16:creationId xmlns:a16="http://schemas.microsoft.com/office/drawing/2014/main" id="{15ABC2CC-B322-43B4-9A68-BCCD9AB502E9}"/>
            </a:ext>
          </a:extLst>
        </xdr:cNvPr>
        <xdr:cNvSpPr/>
      </xdr:nvSpPr>
      <xdr:spPr>
        <a:xfrm>
          <a:off x="7254240" y="1125856"/>
          <a:ext cx="1652241" cy="546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133350</xdr:colOff>
      <xdr:row>5</xdr:row>
      <xdr:rowOff>97155</xdr:rowOff>
    </xdr:from>
    <xdr:to>
      <xdr:col>4</xdr:col>
      <xdr:colOff>469900</xdr:colOff>
      <xdr:row>8</xdr:row>
      <xdr:rowOff>89647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6309433-EE4B-4A72-A929-3253508C2094}"/>
            </a:ext>
          </a:extLst>
        </xdr:cNvPr>
        <xdr:cNvSpPr/>
      </xdr:nvSpPr>
      <xdr:spPr>
        <a:xfrm>
          <a:off x="133350" y="1100455"/>
          <a:ext cx="7016750" cy="640192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fr-FR" sz="1800">
              <a:solidFill>
                <a:schemeClr val="tx1"/>
              </a:solidFill>
            </a:rPr>
            <a:t>Pour le calcul des nouveaux tarifs merci de saisir votre Quotient Familial, </a:t>
          </a:r>
        </a:p>
        <a:p>
          <a:pPr algn="l"/>
          <a:r>
            <a:rPr lang="fr-FR" sz="1100">
              <a:solidFill>
                <a:schemeClr val="tx1"/>
              </a:solidFill>
            </a:rPr>
            <a:t>celui-ci</a:t>
          </a:r>
          <a:r>
            <a:rPr lang="fr-FR" sz="1100" baseline="0">
              <a:solidFill>
                <a:schemeClr val="tx1"/>
              </a:solidFill>
            </a:rPr>
            <a:t> est disponible sur votre espace personnel de la CAF ardèche</a:t>
          </a:r>
        </a:p>
      </xdr:txBody>
    </xdr:sp>
    <xdr:clientData/>
  </xdr:twoCellAnchor>
  <xdr:twoCellAnchor>
    <xdr:from>
      <xdr:col>6</xdr:col>
      <xdr:colOff>350519</xdr:colOff>
      <xdr:row>47</xdr:row>
      <xdr:rowOff>125730</xdr:rowOff>
    </xdr:from>
    <xdr:to>
      <xdr:col>6</xdr:col>
      <xdr:colOff>954479</xdr:colOff>
      <xdr:row>49</xdr:row>
      <xdr:rowOff>123945</xdr:rowOff>
    </xdr:to>
    <xdr:sp macro="" textlink="">
      <xdr:nvSpPr>
        <xdr:cNvPr id="5" name="Flèche droite 4">
          <a:extLst>
            <a:ext uri="{FF2B5EF4-FFF2-40B4-BE49-F238E27FC236}">
              <a16:creationId xmlns:a16="http://schemas.microsoft.com/office/drawing/2014/main" id="{A5B3260F-9916-4BC6-AB01-19EF555FD45C}"/>
            </a:ext>
          </a:extLst>
        </xdr:cNvPr>
        <xdr:cNvSpPr/>
      </xdr:nvSpPr>
      <xdr:spPr>
        <a:xfrm>
          <a:off x="4152899" y="5810250"/>
          <a:ext cx="603960" cy="37921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6</xdr:col>
      <xdr:colOff>407669</xdr:colOff>
      <xdr:row>50</xdr:row>
      <xdr:rowOff>76200</xdr:rowOff>
    </xdr:from>
    <xdr:to>
      <xdr:col>6</xdr:col>
      <xdr:colOff>954656</xdr:colOff>
      <xdr:row>52</xdr:row>
      <xdr:rowOff>97190</xdr:rowOff>
    </xdr:to>
    <xdr:sp macro="" textlink="">
      <xdr:nvSpPr>
        <xdr:cNvPr id="6" name="Flèche droite 5">
          <a:extLst>
            <a:ext uri="{FF2B5EF4-FFF2-40B4-BE49-F238E27FC236}">
              <a16:creationId xmlns:a16="http://schemas.microsoft.com/office/drawing/2014/main" id="{819F2857-9EA3-4532-B156-906ADF24CE53}"/>
            </a:ext>
          </a:extLst>
        </xdr:cNvPr>
        <xdr:cNvSpPr/>
      </xdr:nvSpPr>
      <xdr:spPr>
        <a:xfrm>
          <a:off x="4210049" y="6324600"/>
          <a:ext cx="546987" cy="4019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0</xdr:col>
      <xdr:colOff>11428</xdr:colOff>
      <xdr:row>45</xdr:row>
      <xdr:rowOff>62866</xdr:rowOff>
    </xdr:from>
    <xdr:to>
      <xdr:col>6</xdr:col>
      <xdr:colOff>245766</xdr:colOff>
      <xdr:row>52</xdr:row>
      <xdr:rowOff>121931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4A1A7EA-1703-44E2-8BA8-CD03CB7E7F6A}"/>
            </a:ext>
          </a:extLst>
        </xdr:cNvPr>
        <xdr:cNvSpPr/>
      </xdr:nvSpPr>
      <xdr:spPr>
        <a:xfrm>
          <a:off x="11428" y="5381626"/>
          <a:ext cx="4036718" cy="136970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fr-FR" sz="1800">
              <a:solidFill>
                <a:sysClr val="windowText" lastClr="000000"/>
              </a:solidFill>
            </a:rPr>
            <a:t>Vous n'avez pas accès</a:t>
          </a:r>
          <a:r>
            <a:rPr lang="fr-FR" sz="1800" baseline="0">
              <a:solidFill>
                <a:sysClr val="windowText" lastClr="000000"/>
              </a:solidFill>
            </a:rPr>
            <a:t> à votre QF, </a:t>
          </a:r>
        </a:p>
        <a:p>
          <a:pPr algn="l"/>
          <a:endParaRPr lang="fr-FR" sz="1800" baseline="0">
            <a:solidFill>
              <a:sysClr val="windowText" lastClr="000000"/>
            </a:solidFill>
          </a:endParaRPr>
        </a:p>
        <a:p>
          <a:pPr algn="r"/>
          <a:r>
            <a:rPr lang="fr-FR" sz="1800">
              <a:solidFill>
                <a:schemeClr val="tx1"/>
              </a:solidFill>
            </a:rPr>
            <a:t>Vos revenus mensuels moyen N-1</a:t>
          </a:r>
          <a:endParaRPr lang="fr-FR" sz="1200" baseline="0">
            <a:solidFill>
              <a:schemeClr val="tx1"/>
            </a:solidFill>
          </a:endParaRPr>
        </a:p>
        <a:p>
          <a:pPr algn="r"/>
          <a:r>
            <a:rPr lang="fr-FR" sz="1800" baseline="0">
              <a:solidFill>
                <a:schemeClr val="tx1"/>
              </a:solidFill>
            </a:rPr>
            <a:t>Nombre d'enfant à charge </a:t>
          </a:r>
        </a:p>
      </xdr:txBody>
    </xdr:sp>
    <xdr:clientData/>
  </xdr:twoCellAnchor>
  <xdr:twoCellAnchor>
    <xdr:from>
      <xdr:col>0</xdr:col>
      <xdr:colOff>236221</xdr:colOff>
      <xdr:row>52</xdr:row>
      <xdr:rowOff>173356</xdr:rowOff>
    </xdr:from>
    <xdr:to>
      <xdr:col>6</xdr:col>
      <xdr:colOff>880098</xdr:colOff>
      <xdr:row>55</xdr:row>
      <xdr:rowOff>156235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A254E20-B8C9-4853-8D84-498974364D81}"/>
            </a:ext>
          </a:extLst>
        </xdr:cNvPr>
        <xdr:cNvSpPr/>
      </xdr:nvSpPr>
      <xdr:spPr>
        <a:xfrm>
          <a:off x="236221" y="6802756"/>
          <a:ext cx="4446257" cy="561999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t"/>
        <a:lstStyle/>
        <a:p>
          <a:pPr algn="l"/>
          <a:r>
            <a:rPr lang="fr-FR" sz="1800">
              <a:solidFill>
                <a:sysClr val="windowText" lastClr="000000"/>
              </a:solidFill>
            </a:rPr>
            <a:t>V</a:t>
          </a:r>
          <a:r>
            <a:rPr lang="fr-FR" sz="1800" baseline="0">
              <a:solidFill>
                <a:sysClr val="windowText" lastClr="000000"/>
              </a:solidFill>
            </a:rPr>
            <a:t>otre QF devrait etre de : </a:t>
          </a:r>
        </a:p>
        <a:p>
          <a:pPr algn="l"/>
          <a:r>
            <a:rPr lang="fr-FR" sz="1200" baseline="0">
              <a:solidFill>
                <a:srgbClr val="FF0000"/>
              </a:solidFill>
            </a:rPr>
            <a:t>cela reste une simulation, merci de vous rapprocher de la CAF 07 pour obtenir votre QF officiel. </a:t>
          </a:r>
        </a:p>
      </xdr:txBody>
    </xdr:sp>
    <xdr:clientData/>
  </xdr:twoCellAnchor>
  <xdr:twoCellAnchor>
    <xdr:from>
      <xdr:col>0</xdr:col>
      <xdr:colOff>986118</xdr:colOff>
      <xdr:row>0</xdr:row>
      <xdr:rowOff>0</xdr:rowOff>
    </xdr:from>
    <xdr:to>
      <xdr:col>0</xdr:col>
      <xdr:colOff>2007198</xdr:colOff>
      <xdr:row>5</xdr:row>
      <xdr:rowOff>93233</xdr:rowOff>
    </xdr:to>
    <xdr:pic>
      <xdr:nvPicPr>
        <xdr:cNvPr id="10" name="Image 3">
          <a:extLst>
            <a:ext uri="{FF2B5EF4-FFF2-40B4-BE49-F238E27FC236}">
              <a16:creationId xmlns:a16="http://schemas.microsoft.com/office/drawing/2014/main" id="{95225139-893B-4497-BEFA-E2052F99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8" y="0"/>
          <a:ext cx="102108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view="pageBreakPreview" zoomScale="145" zoomScaleNormal="100" zoomScaleSheetLayoutView="145" workbookViewId="0">
      <selection sqref="A1:IV65536"/>
    </sheetView>
  </sheetViews>
  <sheetFormatPr baseColWidth="10" defaultRowHeight="14.4" x14ac:dyDescent="0.3"/>
  <cols>
    <col min="1" max="1" width="29.5546875" customWidth="1"/>
  </cols>
  <sheetData>
    <row r="1" spans="1:13" ht="18" x14ac:dyDescent="0.35">
      <c r="A1" s="13" t="s">
        <v>15</v>
      </c>
      <c r="B1" s="22"/>
    </row>
    <row r="2" spans="1:13" ht="18" x14ac:dyDescent="0.35">
      <c r="A2" s="13"/>
      <c r="B2" s="22"/>
      <c r="D2" s="10"/>
      <c r="I2" s="22"/>
    </row>
    <row r="3" spans="1:13" ht="21" customHeight="1" x14ac:dyDescent="0.35">
      <c r="A3" s="14" t="s">
        <v>13</v>
      </c>
      <c r="B3" s="62" t="s">
        <v>6</v>
      </c>
      <c r="C3" s="63"/>
      <c r="D3" s="64"/>
      <c r="E3" s="62" t="s">
        <v>0</v>
      </c>
      <c r="F3" s="63"/>
      <c r="G3" s="64"/>
      <c r="H3" s="62" t="s">
        <v>3</v>
      </c>
      <c r="I3" s="63"/>
      <c r="J3" s="64"/>
      <c r="K3" s="62" t="s">
        <v>1</v>
      </c>
      <c r="L3" s="63"/>
      <c r="M3" s="64"/>
    </row>
    <row r="4" spans="1:13" s="4" customFormat="1" x14ac:dyDescent="0.3">
      <c r="A4" s="2"/>
      <c r="B4" s="3" t="s">
        <v>8</v>
      </c>
      <c r="C4" s="3" t="s">
        <v>7</v>
      </c>
      <c r="D4" s="3" t="s">
        <v>9</v>
      </c>
      <c r="E4" s="3" t="s">
        <v>8</v>
      </c>
      <c r="F4" s="3" t="s">
        <v>7</v>
      </c>
      <c r="G4" s="3" t="s">
        <v>9</v>
      </c>
      <c r="H4" s="3" t="s">
        <v>8</v>
      </c>
      <c r="I4" s="3" t="s">
        <v>7</v>
      </c>
      <c r="J4" s="3" t="s">
        <v>9</v>
      </c>
      <c r="K4" s="3" t="s">
        <v>8</v>
      </c>
      <c r="L4" s="3" t="s">
        <v>7</v>
      </c>
      <c r="M4" s="3" t="s">
        <v>9</v>
      </c>
    </row>
    <row r="5" spans="1:13" ht="15.6" x14ac:dyDescent="0.3">
      <c r="A5" s="17" t="s">
        <v>2</v>
      </c>
      <c r="B5" s="9"/>
      <c r="C5" s="11"/>
      <c r="D5" s="6"/>
      <c r="E5" s="7"/>
      <c r="F5" s="11"/>
      <c r="G5" s="6"/>
      <c r="H5" s="7"/>
      <c r="I5" s="11"/>
      <c r="J5" s="6"/>
      <c r="K5" s="7"/>
      <c r="L5" s="11"/>
      <c r="M5" s="6"/>
    </row>
    <row r="6" spans="1:13" ht="15.6" x14ac:dyDescent="0.3">
      <c r="A6" s="17" t="s">
        <v>5</v>
      </c>
      <c r="B6" s="5"/>
      <c r="C6" s="12"/>
      <c r="D6" s="6"/>
      <c r="E6" s="7"/>
      <c r="F6" s="11"/>
      <c r="G6" s="6"/>
      <c r="H6" s="7"/>
      <c r="I6" s="11"/>
      <c r="J6" s="6"/>
      <c r="K6" s="7"/>
      <c r="L6" s="11"/>
      <c r="M6" s="6"/>
    </row>
    <row r="7" spans="1:13" ht="15.6" x14ac:dyDescent="0.3">
      <c r="A7" s="18" t="s">
        <v>11</v>
      </c>
      <c r="B7" s="9"/>
      <c r="C7" s="11"/>
      <c r="D7" s="6"/>
      <c r="E7" s="7"/>
      <c r="F7" s="11"/>
      <c r="G7" s="6"/>
      <c r="H7" s="7"/>
      <c r="I7" s="11"/>
      <c r="J7" s="6"/>
      <c r="K7" s="7"/>
      <c r="L7" s="11"/>
      <c r="M7" s="6"/>
    </row>
    <row r="8" spans="1:13" ht="15.6" x14ac:dyDescent="0.3">
      <c r="A8" s="19"/>
    </row>
    <row r="9" spans="1:13" ht="15.6" x14ac:dyDescent="0.3">
      <c r="A9" s="20" t="s">
        <v>4</v>
      </c>
      <c r="B9" s="15"/>
    </row>
    <row r="10" spans="1:13" ht="15.6" x14ac:dyDescent="0.3">
      <c r="A10" s="21" t="s">
        <v>12</v>
      </c>
      <c r="B10" s="16"/>
    </row>
    <row r="11" spans="1:13" ht="18" x14ac:dyDescent="0.35">
      <c r="A11" s="14" t="s">
        <v>14</v>
      </c>
      <c r="I11" s="22"/>
      <c r="J11" s="22"/>
    </row>
    <row r="12" spans="1:13" ht="21" customHeight="1" x14ac:dyDescent="0.35">
      <c r="A12" s="1"/>
      <c r="B12" s="62" t="s">
        <v>6</v>
      </c>
      <c r="C12" s="63"/>
      <c r="D12" s="64"/>
      <c r="E12" s="62" t="s">
        <v>0</v>
      </c>
      <c r="F12" s="63"/>
      <c r="G12" s="64"/>
      <c r="H12" s="62" t="s">
        <v>3</v>
      </c>
      <c r="I12" s="63"/>
      <c r="J12" s="64"/>
      <c r="K12" s="62" t="s">
        <v>1</v>
      </c>
      <c r="L12" s="63"/>
      <c r="M12" s="64"/>
    </row>
    <row r="13" spans="1:13" s="4" customFormat="1" x14ac:dyDescent="0.3">
      <c r="A13" s="2"/>
      <c r="B13" s="3" t="s">
        <v>8</v>
      </c>
      <c r="C13" s="3" t="s">
        <v>7</v>
      </c>
      <c r="D13" s="3" t="s">
        <v>9</v>
      </c>
      <c r="E13" s="3" t="s">
        <v>8</v>
      </c>
      <c r="F13" s="3" t="s">
        <v>7</v>
      </c>
      <c r="G13" s="3" t="s">
        <v>9</v>
      </c>
      <c r="H13" s="3" t="s">
        <v>8</v>
      </c>
      <c r="I13" s="3" t="s">
        <v>7</v>
      </c>
      <c r="J13" s="3" t="s">
        <v>9</v>
      </c>
      <c r="K13" s="3" t="s">
        <v>8</v>
      </c>
      <c r="L13" s="3" t="s">
        <v>7</v>
      </c>
      <c r="M13" s="3" t="s">
        <v>9</v>
      </c>
    </row>
    <row r="14" spans="1:13" ht="15.6" x14ac:dyDescent="0.3">
      <c r="A14" s="17" t="s">
        <v>2</v>
      </c>
      <c r="B14" s="9"/>
      <c r="C14" s="11"/>
      <c r="D14" s="6"/>
      <c r="E14" s="7"/>
      <c r="F14" s="11"/>
      <c r="G14" s="6"/>
      <c r="H14" s="7"/>
      <c r="I14" s="11"/>
      <c r="J14" s="6"/>
      <c r="K14" s="7"/>
      <c r="L14" s="11"/>
      <c r="M14" s="6"/>
    </row>
    <row r="15" spans="1:13" ht="15.6" x14ac:dyDescent="0.3">
      <c r="A15" s="17" t="s">
        <v>5</v>
      </c>
      <c r="B15" s="5"/>
      <c r="C15" s="12"/>
      <c r="D15" s="6"/>
      <c r="E15" s="7"/>
      <c r="F15" s="11"/>
      <c r="G15" s="6"/>
      <c r="H15" s="7"/>
      <c r="I15" s="11"/>
      <c r="J15" s="6"/>
      <c r="K15" s="7"/>
      <c r="L15" s="11"/>
      <c r="M15" s="6"/>
    </row>
    <row r="16" spans="1:13" ht="15.6" x14ac:dyDescent="0.3">
      <c r="A16" s="18" t="s">
        <v>11</v>
      </c>
      <c r="B16" s="9"/>
      <c r="C16" s="11"/>
      <c r="D16" s="6"/>
      <c r="E16" s="7"/>
      <c r="F16" s="11"/>
      <c r="G16" s="6"/>
      <c r="H16" s="7"/>
      <c r="I16" s="11"/>
      <c r="J16" s="6"/>
      <c r="K16" s="7"/>
      <c r="L16" s="11"/>
      <c r="M16" s="6"/>
    </row>
    <row r="17" spans="1:2" ht="15.6" x14ac:dyDescent="0.3">
      <c r="A17" s="19"/>
    </row>
    <row r="18" spans="1:2" ht="15.6" x14ac:dyDescent="0.3">
      <c r="A18" s="20" t="s">
        <v>4</v>
      </c>
      <c r="B18" s="15"/>
    </row>
    <row r="19" spans="1:2" ht="15.6" x14ac:dyDescent="0.3">
      <c r="A19" s="21" t="s">
        <v>12</v>
      </c>
      <c r="B19" s="16"/>
    </row>
  </sheetData>
  <mergeCells count="8">
    <mergeCell ref="K3:M3"/>
    <mergeCell ref="E12:G12"/>
    <mergeCell ref="K12:M12"/>
    <mergeCell ref="B12:D12"/>
    <mergeCell ref="H12:J12"/>
    <mergeCell ref="B3:D3"/>
    <mergeCell ref="H3:J3"/>
    <mergeCell ref="E3:G3"/>
  </mergeCells>
  <phoneticPr fontId="1" type="noConversion"/>
  <pageMargins left="0.25" right="0.25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5"/>
  <sheetViews>
    <sheetView tabSelected="1" view="pageBreakPreview" topLeftCell="A21" zoomScaleNormal="100" zoomScaleSheetLayoutView="100" workbookViewId="0">
      <selection activeCell="D27" sqref="D27"/>
    </sheetView>
  </sheetViews>
  <sheetFormatPr baseColWidth="10" defaultRowHeight="14.4" x14ac:dyDescent="0.3"/>
  <cols>
    <col min="1" max="1" width="29.5546875" customWidth="1"/>
  </cols>
  <sheetData>
    <row r="1" spans="1:19" ht="18" x14ac:dyDescent="0.35">
      <c r="A1" s="13" t="s">
        <v>32</v>
      </c>
      <c r="B1" s="22"/>
    </row>
    <row r="2" spans="1:19" ht="18" x14ac:dyDescent="0.35">
      <c r="A2" s="13"/>
      <c r="B2" s="22"/>
      <c r="D2" s="10"/>
      <c r="I2" s="22"/>
    </row>
    <row r="3" spans="1:19" ht="21" customHeight="1" x14ac:dyDescent="0.35">
      <c r="A3" s="14" t="s">
        <v>13</v>
      </c>
      <c r="B3" s="62" t="s">
        <v>6</v>
      </c>
      <c r="C3" s="63"/>
      <c r="D3" s="64"/>
      <c r="E3" s="62" t="s">
        <v>0</v>
      </c>
      <c r="F3" s="63"/>
      <c r="G3" s="64"/>
      <c r="H3" s="62" t="s">
        <v>3</v>
      </c>
      <c r="I3" s="63"/>
      <c r="J3" s="64"/>
      <c r="K3" s="62" t="s">
        <v>1</v>
      </c>
      <c r="L3" s="63"/>
      <c r="M3" s="64"/>
      <c r="N3" s="62" t="s">
        <v>21</v>
      </c>
      <c r="O3" s="63"/>
      <c r="P3" s="64"/>
      <c r="Q3" s="62" t="s">
        <v>10</v>
      </c>
      <c r="R3" s="63"/>
      <c r="S3" s="64"/>
    </row>
    <row r="4" spans="1:19" s="4" customFormat="1" x14ac:dyDescent="0.3">
      <c r="A4" s="2"/>
      <c r="B4" s="3" t="s">
        <v>8</v>
      </c>
      <c r="C4" s="3" t="s">
        <v>7</v>
      </c>
      <c r="D4" s="3" t="s">
        <v>9</v>
      </c>
      <c r="E4" s="3" t="s">
        <v>8</v>
      </c>
      <c r="F4" s="3" t="s">
        <v>7</v>
      </c>
      <c r="G4" s="3" t="s">
        <v>9</v>
      </c>
      <c r="H4" s="3" t="s">
        <v>8</v>
      </c>
      <c r="I4" s="3" t="s">
        <v>7</v>
      </c>
      <c r="J4" s="3" t="s">
        <v>9</v>
      </c>
      <c r="K4" s="3" t="s">
        <v>8</v>
      </c>
      <c r="L4" s="3" t="s">
        <v>7</v>
      </c>
      <c r="M4" s="3" t="s">
        <v>9</v>
      </c>
      <c r="N4" s="3" t="s">
        <v>8</v>
      </c>
      <c r="O4" s="3" t="s">
        <v>7</v>
      </c>
      <c r="P4" s="3" t="s">
        <v>9</v>
      </c>
      <c r="Q4" s="3" t="s">
        <v>8</v>
      </c>
      <c r="R4" s="3" t="s">
        <v>7</v>
      </c>
      <c r="S4" s="3" t="s">
        <v>9</v>
      </c>
    </row>
    <row r="5" spans="1:19" ht="15.6" x14ac:dyDescent="0.3">
      <c r="A5" s="17" t="s">
        <v>2</v>
      </c>
      <c r="B5" s="8">
        <v>9.6999999999999993</v>
      </c>
      <c r="C5" s="43">
        <v>1.4999999999999999E-2</v>
      </c>
      <c r="D5" s="6">
        <v>21</v>
      </c>
      <c r="E5" s="8">
        <v>6.5</v>
      </c>
      <c r="F5" s="43">
        <v>8.9999999999999993E-3</v>
      </c>
      <c r="G5" s="6">
        <v>12</v>
      </c>
      <c r="H5" s="8">
        <v>5.4</v>
      </c>
      <c r="I5" s="43">
        <v>1.0999999999999999E-2</v>
      </c>
      <c r="J5" s="6">
        <v>18</v>
      </c>
      <c r="K5" s="8">
        <v>3.2</v>
      </c>
      <c r="L5" s="43">
        <v>6.0000000000000001E-3</v>
      </c>
      <c r="M5" s="6">
        <v>10</v>
      </c>
      <c r="N5" s="8">
        <v>9</v>
      </c>
      <c r="O5" s="43">
        <f>C5-0.001</f>
        <v>1.3999999999999999E-2</v>
      </c>
      <c r="P5" s="47">
        <f>D5</f>
        <v>21</v>
      </c>
      <c r="Q5" s="8">
        <f>B5+$B$16</f>
        <v>16.7</v>
      </c>
      <c r="R5" s="43" t="str">
        <f>C5&amp;" +7€"</f>
        <v>0,015 +7€</v>
      </c>
      <c r="S5" s="47">
        <f>D5+$B$16</f>
        <v>28</v>
      </c>
    </row>
    <row r="6" spans="1:19" ht="15.6" x14ac:dyDescent="0.3">
      <c r="A6" s="17" t="s">
        <v>5</v>
      </c>
      <c r="B6" s="8">
        <v>9</v>
      </c>
      <c r="C6" s="43">
        <f>C5-0.001</f>
        <v>1.3999999999999999E-2</v>
      </c>
      <c r="D6" s="6">
        <f>D5</f>
        <v>21</v>
      </c>
      <c r="E6" s="8">
        <v>6</v>
      </c>
      <c r="F6" s="43">
        <v>8.0000000000000002E-3</v>
      </c>
      <c r="G6" s="6">
        <f>G5</f>
        <v>12</v>
      </c>
      <c r="H6" s="8">
        <v>5</v>
      </c>
      <c r="I6" s="43">
        <v>0.01</v>
      </c>
      <c r="J6" s="6">
        <f>J5</f>
        <v>18</v>
      </c>
      <c r="K6" s="8">
        <v>3</v>
      </c>
      <c r="L6" s="43">
        <v>5.0000000000000001E-3</v>
      </c>
      <c r="M6" s="6">
        <f>M5</f>
        <v>10</v>
      </c>
      <c r="N6" s="8">
        <v>8</v>
      </c>
      <c r="O6" s="43">
        <f>C6-0.001</f>
        <v>1.2999999999999998E-2</v>
      </c>
      <c r="P6" s="47">
        <f>D6</f>
        <v>21</v>
      </c>
      <c r="Q6" s="8">
        <f>B6+$B$16</f>
        <v>16</v>
      </c>
      <c r="R6" s="43" t="str">
        <f t="shared" ref="R6:R7" si="0">C6&amp;" +7€"</f>
        <v>0,014 +7€</v>
      </c>
      <c r="S6" s="47">
        <f>D6+$B$16</f>
        <v>28</v>
      </c>
    </row>
    <row r="7" spans="1:19" ht="15.6" x14ac:dyDescent="0.3">
      <c r="A7" s="18" t="s">
        <v>11</v>
      </c>
      <c r="B7" s="8">
        <v>8</v>
      </c>
      <c r="C7" s="43">
        <f>C6-0.001</f>
        <v>1.2999999999999998E-2</v>
      </c>
      <c r="D7" s="6">
        <f>D6</f>
        <v>21</v>
      </c>
      <c r="E7" s="48">
        <v>5.5</v>
      </c>
      <c r="F7" s="49">
        <v>8.0000000000000002E-3</v>
      </c>
      <c r="G7" s="50">
        <f>G6</f>
        <v>12</v>
      </c>
      <c r="H7" s="48">
        <v>4</v>
      </c>
      <c r="I7" s="49">
        <v>8.9999999999999993E-3</v>
      </c>
      <c r="J7" s="50">
        <f>J6</f>
        <v>18</v>
      </c>
      <c r="K7" s="48">
        <v>2.5</v>
      </c>
      <c r="L7" s="49">
        <v>5.0000000000000001E-3</v>
      </c>
      <c r="M7" s="50">
        <f>M6</f>
        <v>10</v>
      </c>
      <c r="N7" s="8">
        <v>7.5</v>
      </c>
      <c r="O7" s="43">
        <f>C7-0.001</f>
        <v>1.1999999999999997E-2</v>
      </c>
      <c r="P7" s="47">
        <f>D7</f>
        <v>21</v>
      </c>
      <c r="Q7" s="8">
        <f>B7+$B$16</f>
        <v>15</v>
      </c>
      <c r="R7" s="43" t="str">
        <f t="shared" si="0"/>
        <v>0,013 +7€</v>
      </c>
      <c r="S7" s="47">
        <f>D7+$B$16</f>
        <v>28</v>
      </c>
    </row>
    <row r="8" spans="1:19" ht="15.6" x14ac:dyDescent="0.3">
      <c r="A8" s="45"/>
      <c r="B8" s="46"/>
    </row>
    <row r="9" spans="1:19" ht="18" x14ac:dyDescent="0.35">
      <c r="A9" s="14" t="s">
        <v>14</v>
      </c>
      <c r="I9" s="22"/>
      <c r="J9" s="22"/>
    </row>
    <row r="10" spans="1:19" ht="21" customHeight="1" x14ac:dyDescent="0.35">
      <c r="A10" s="1"/>
      <c r="B10" s="62" t="s">
        <v>6</v>
      </c>
      <c r="C10" s="63"/>
      <c r="D10" s="64"/>
      <c r="E10" s="62" t="s">
        <v>0</v>
      </c>
      <c r="F10" s="63"/>
      <c r="G10" s="64"/>
      <c r="H10" s="62" t="s">
        <v>3</v>
      </c>
      <c r="I10" s="63"/>
      <c r="J10" s="64"/>
      <c r="K10" s="62" t="s">
        <v>1</v>
      </c>
      <c r="L10" s="63"/>
      <c r="M10" s="64"/>
      <c r="N10" s="62" t="s">
        <v>21</v>
      </c>
      <c r="O10" s="63"/>
      <c r="P10" s="64"/>
      <c r="Q10" s="62" t="s">
        <v>10</v>
      </c>
      <c r="R10" s="63"/>
      <c r="S10" s="64"/>
    </row>
    <row r="11" spans="1:19" s="4" customFormat="1" x14ac:dyDescent="0.3">
      <c r="A11" s="2"/>
      <c r="B11" s="3" t="s">
        <v>8</v>
      </c>
      <c r="C11" s="3" t="s">
        <v>7</v>
      </c>
      <c r="D11" s="3" t="s">
        <v>9</v>
      </c>
      <c r="E11" s="3" t="s">
        <v>8</v>
      </c>
      <c r="F11" s="3" t="s">
        <v>7</v>
      </c>
      <c r="G11" s="3" t="s">
        <v>9</v>
      </c>
      <c r="H11" s="3" t="s">
        <v>8</v>
      </c>
      <c r="I11" s="3" t="s">
        <v>7</v>
      </c>
      <c r="J11" s="3" t="s">
        <v>9</v>
      </c>
      <c r="K11" s="3" t="s">
        <v>8</v>
      </c>
      <c r="L11" s="3" t="s">
        <v>7</v>
      </c>
      <c r="M11" s="3" t="s">
        <v>9</v>
      </c>
      <c r="N11" s="3" t="s">
        <v>8</v>
      </c>
      <c r="O11" s="3" t="s">
        <v>7</v>
      </c>
      <c r="P11" s="3" t="s">
        <v>9</v>
      </c>
      <c r="Q11" s="3" t="s">
        <v>8</v>
      </c>
      <c r="R11" s="3" t="s">
        <v>7</v>
      </c>
      <c r="S11" s="3" t="s">
        <v>9</v>
      </c>
    </row>
    <row r="12" spans="1:19" ht="15.6" x14ac:dyDescent="0.3">
      <c r="A12" s="17" t="s">
        <v>2</v>
      </c>
      <c r="B12" s="8">
        <v>10.4</v>
      </c>
      <c r="C12" s="43">
        <v>1.6E-2</v>
      </c>
      <c r="D12" s="6">
        <f>+D5</f>
        <v>21</v>
      </c>
      <c r="E12" s="8">
        <v>7</v>
      </c>
      <c r="F12" s="43">
        <v>8.9999999999999993E-3</v>
      </c>
      <c r="G12" s="6">
        <f>+G5</f>
        <v>12</v>
      </c>
      <c r="H12" s="8">
        <v>5.8</v>
      </c>
      <c r="I12" s="43">
        <v>1.2E-2</v>
      </c>
      <c r="J12" s="6">
        <f>+J5</f>
        <v>18</v>
      </c>
      <c r="K12" s="8">
        <v>3.4</v>
      </c>
      <c r="L12" s="43">
        <v>6.0000000000000001E-3</v>
      </c>
      <c r="M12" s="6">
        <f>+M5</f>
        <v>10</v>
      </c>
      <c r="N12" s="8">
        <v>9.6999999999999993</v>
      </c>
      <c r="O12" s="43">
        <f>C12-0.001</f>
        <v>1.4999999999999999E-2</v>
      </c>
      <c r="P12" s="47">
        <f>D12</f>
        <v>21</v>
      </c>
      <c r="Q12" s="8">
        <f>B12+$B$16</f>
        <v>17.399999999999999</v>
      </c>
      <c r="R12" s="43" t="str">
        <f>C12&amp;" +7€"</f>
        <v>0,016 +7€</v>
      </c>
      <c r="S12" s="47">
        <f>D12+$B$16</f>
        <v>28</v>
      </c>
    </row>
    <row r="13" spans="1:19" ht="15.6" x14ac:dyDescent="0.3">
      <c r="A13" s="17" t="s">
        <v>5</v>
      </c>
      <c r="B13" s="8">
        <v>9.6999999999999993</v>
      </c>
      <c r="C13" s="43">
        <f>C12-0.001</f>
        <v>1.4999999999999999E-2</v>
      </c>
      <c r="D13" s="6">
        <f t="shared" ref="D13:D14" si="1">+D6</f>
        <v>21</v>
      </c>
      <c r="E13" s="8">
        <v>6.5</v>
      </c>
      <c r="F13" s="43">
        <v>8.9999999999999993E-3</v>
      </c>
      <c r="G13" s="6">
        <f t="shared" ref="G13:G14" si="2">+G6</f>
        <v>12</v>
      </c>
      <c r="H13" s="8">
        <v>5.4</v>
      </c>
      <c r="I13" s="43">
        <v>1.0999999999999999E-2</v>
      </c>
      <c r="J13" s="6">
        <f t="shared" ref="J13:J14" si="3">+J6</f>
        <v>18</v>
      </c>
      <c r="K13" s="8">
        <v>3.2</v>
      </c>
      <c r="L13" s="43">
        <v>6.0000000000000001E-3</v>
      </c>
      <c r="M13" s="6">
        <f t="shared" ref="M13:M14" si="4">+M6</f>
        <v>10</v>
      </c>
      <c r="N13" s="8">
        <v>9</v>
      </c>
      <c r="O13" s="43">
        <f>C13-0.001</f>
        <v>1.3999999999999999E-2</v>
      </c>
      <c r="P13" s="47">
        <f>D13</f>
        <v>21</v>
      </c>
      <c r="Q13" s="8">
        <f>B13+$B$16</f>
        <v>16.7</v>
      </c>
      <c r="R13" s="43" t="str">
        <f t="shared" ref="R13:R14" si="5">C13&amp;" +7€"</f>
        <v>0,015 +7€</v>
      </c>
      <c r="S13" s="47">
        <f>D13+$B$16</f>
        <v>28</v>
      </c>
    </row>
    <row r="14" spans="1:19" ht="15.6" x14ac:dyDescent="0.3">
      <c r="A14" s="18" t="s">
        <v>11</v>
      </c>
      <c r="B14" s="8">
        <v>9</v>
      </c>
      <c r="C14" s="43">
        <f>C13-0.001</f>
        <v>1.3999999999999999E-2</v>
      </c>
      <c r="D14" s="6">
        <f t="shared" si="1"/>
        <v>21</v>
      </c>
      <c r="E14" s="8">
        <v>6</v>
      </c>
      <c r="F14" s="43">
        <v>8.0000000000000002E-3</v>
      </c>
      <c r="G14" s="6">
        <f t="shared" si="2"/>
        <v>12</v>
      </c>
      <c r="H14" s="8">
        <v>5</v>
      </c>
      <c r="I14" s="43">
        <v>0.01</v>
      </c>
      <c r="J14" s="6">
        <f t="shared" si="3"/>
        <v>18</v>
      </c>
      <c r="K14" s="8">
        <v>3</v>
      </c>
      <c r="L14" s="43">
        <v>5.0000000000000001E-3</v>
      </c>
      <c r="M14" s="6">
        <f t="shared" si="4"/>
        <v>10</v>
      </c>
      <c r="N14" s="8">
        <v>8</v>
      </c>
      <c r="O14" s="43">
        <f>C14-0.001</f>
        <v>1.2999999999999998E-2</v>
      </c>
      <c r="P14" s="47">
        <f>D14</f>
        <v>21</v>
      </c>
      <c r="Q14" s="8">
        <f>B14+$B$16</f>
        <v>16</v>
      </c>
      <c r="R14" s="43" t="str">
        <f t="shared" si="5"/>
        <v>0,014 +7€</v>
      </c>
      <c r="S14" s="47">
        <f>D14+$B$16</f>
        <v>28</v>
      </c>
    </row>
    <row r="16" spans="1:19" ht="15.6" x14ac:dyDescent="0.3">
      <c r="A16" s="21" t="s">
        <v>12</v>
      </c>
      <c r="B16" s="44">
        <v>7</v>
      </c>
    </row>
    <row r="17" spans="1:19" ht="31.2" x14ac:dyDescent="0.3">
      <c r="A17" s="61" t="s">
        <v>30</v>
      </c>
      <c r="B17" s="65" t="s">
        <v>31</v>
      </c>
      <c r="C17" s="65"/>
      <c r="D17" s="65"/>
      <c r="E17" s="65"/>
      <c r="F17" s="65"/>
    </row>
    <row r="19" spans="1:19" ht="18" x14ac:dyDescent="0.35">
      <c r="A19" s="13" t="s">
        <v>33</v>
      </c>
      <c r="B19" s="22"/>
    </row>
    <row r="20" spans="1:19" ht="18" x14ac:dyDescent="0.35">
      <c r="A20" s="13"/>
      <c r="B20" s="22"/>
      <c r="D20" s="10"/>
      <c r="I20" s="22"/>
    </row>
    <row r="21" spans="1:19" ht="21" customHeight="1" x14ac:dyDescent="0.35">
      <c r="A21" s="14" t="s">
        <v>13</v>
      </c>
      <c r="B21" s="62" t="s">
        <v>6</v>
      </c>
      <c r="C21" s="63"/>
      <c r="D21" s="64"/>
      <c r="E21" s="62" t="s">
        <v>0</v>
      </c>
      <c r="F21" s="63"/>
      <c r="G21" s="64"/>
      <c r="H21" s="62" t="s">
        <v>3</v>
      </c>
      <c r="I21" s="63"/>
      <c r="J21" s="64"/>
      <c r="K21" s="62" t="s">
        <v>1</v>
      </c>
      <c r="L21" s="63"/>
      <c r="M21" s="64"/>
      <c r="N21" s="62" t="s">
        <v>21</v>
      </c>
      <c r="O21" s="63"/>
      <c r="P21" s="64"/>
      <c r="Q21" s="62" t="s">
        <v>10</v>
      </c>
      <c r="R21" s="63"/>
      <c r="S21" s="64"/>
    </row>
    <row r="22" spans="1:19" s="4" customFormat="1" x14ac:dyDescent="0.3">
      <c r="A22" s="2"/>
      <c r="B22" s="3" t="s">
        <v>8</v>
      </c>
      <c r="C22" s="3" t="s">
        <v>7</v>
      </c>
      <c r="D22" s="3" t="s">
        <v>9</v>
      </c>
      <c r="E22" s="3" t="s">
        <v>8</v>
      </c>
      <c r="F22" s="3" t="s">
        <v>7</v>
      </c>
      <c r="G22" s="3" t="s">
        <v>9</v>
      </c>
      <c r="H22" s="3" t="s">
        <v>8</v>
      </c>
      <c r="I22" s="3" t="s">
        <v>7</v>
      </c>
      <c r="J22" s="3" t="s">
        <v>9</v>
      </c>
      <c r="K22" s="3" t="s">
        <v>8</v>
      </c>
      <c r="L22" s="3" t="s">
        <v>7</v>
      </c>
      <c r="M22" s="3" t="s">
        <v>9</v>
      </c>
      <c r="N22" s="3" t="s">
        <v>8</v>
      </c>
      <c r="O22" s="3" t="s">
        <v>7</v>
      </c>
      <c r="P22" s="3" t="s">
        <v>9</v>
      </c>
      <c r="Q22" s="3" t="s">
        <v>8</v>
      </c>
      <c r="R22" s="3" t="s">
        <v>7</v>
      </c>
      <c r="S22" s="3" t="s">
        <v>9</v>
      </c>
    </row>
    <row r="23" spans="1:19" ht="15.6" x14ac:dyDescent="0.3">
      <c r="A23" s="17" t="s">
        <v>2</v>
      </c>
      <c r="B23" s="8">
        <v>8</v>
      </c>
      <c r="C23" s="43">
        <v>1.2E-2</v>
      </c>
      <c r="D23" s="6">
        <v>20</v>
      </c>
      <c r="E23" s="8">
        <v>5.5</v>
      </c>
      <c r="F23" s="43">
        <v>7.0000000000000001E-3</v>
      </c>
      <c r="G23" s="6">
        <v>12</v>
      </c>
      <c r="H23" s="8">
        <v>4</v>
      </c>
      <c r="I23" s="43">
        <v>8.0000000000000002E-3</v>
      </c>
      <c r="J23" s="6">
        <v>17</v>
      </c>
      <c r="K23" s="8">
        <v>2.5</v>
      </c>
      <c r="L23" s="43">
        <v>4.0000000000000001E-3</v>
      </c>
      <c r="M23" s="6">
        <v>10</v>
      </c>
      <c r="N23" s="8">
        <v>7.5</v>
      </c>
      <c r="O23" s="43">
        <f>C23-0.001</f>
        <v>1.0999999999999999E-2</v>
      </c>
      <c r="P23" s="47">
        <f>D23</f>
        <v>20</v>
      </c>
      <c r="Q23" s="8">
        <f>B23+$B$16</f>
        <v>15</v>
      </c>
      <c r="R23" s="43" t="str">
        <f>I23&amp;" +7€"</f>
        <v>0,008 +7€</v>
      </c>
      <c r="S23" s="47">
        <f>J23+$B$16</f>
        <v>24</v>
      </c>
    </row>
    <row r="24" spans="1:19" ht="15.6" x14ac:dyDescent="0.3">
      <c r="A24" s="17" t="s">
        <v>5</v>
      </c>
      <c r="B24" s="8">
        <v>7.5</v>
      </c>
      <c r="C24" s="43">
        <f>C23-0.001</f>
        <v>1.0999999999999999E-2</v>
      </c>
      <c r="D24" s="6">
        <f>D23</f>
        <v>20</v>
      </c>
      <c r="E24" s="8">
        <v>5.25</v>
      </c>
      <c r="F24" s="43">
        <v>7.0000000000000001E-3</v>
      </c>
      <c r="G24" s="6">
        <f>G23</f>
        <v>12</v>
      </c>
      <c r="H24" s="8">
        <v>3.5</v>
      </c>
      <c r="I24" s="43">
        <v>8.0000000000000002E-3</v>
      </c>
      <c r="J24" s="6">
        <f>J23</f>
        <v>17</v>
      </c>
      <c r="K24" s="8">
        <v>2.25</v>
      </c>
      <c r="L24" s="43">
        <v>4.0000000000000001E-3</v>
      </c>
      <c r="M24" s="6">
        <f>M23</f>
        <v>10</v>
      </c>
      <c r="N24" s="8">
        <v>7</v>
      </c>
      <c r="O24" s="43">
        <f>C24-0.001</f>
        <v>9.9999999999999985E-3</v>
      </c>
      <c r="P24" s="47">
        <f>D24</f>
        <v>20</v>
      </c>
      <c r="Q24" s="8">
        <f>B24+$B$16</f>
        <v>14.5</v>
      </c>
      <c r="R24" s="43" t="str">
        <f t="shared" ref="R24:R25" si="6">I24&amp;" +7€"</f>
        <v>0,008 +7€</v>
      </c>
      <c r="S24" s="47">
        <f t="shared" ref="S24:S25" si="7">J24+$B$16</f>
        <v>24</v>
      </c>
    </row>
    <row r="25" spans="1:19" ht="15.6" x14ac:dyDescent="0.3">
      <c r="A25" s="18" t="s">
        <v>11</v>
      </c>
      <c r="B25" s="8">
        <v>7</v>
      </c>
      <c r="C25" s="43">
        <f>C24-0.001</f>
        <v>9.9999999999999985E-3</v>
      </c>
      <c r="D25" s="6">
        <f>D24</f>
        <v>20</v>
      </c>
      <c r="E25" s="48">
        <v>5</v>
      </c>
      <c r="F25" s="49">
        <v>6.0000000000000001E-3</v>
      </c>
      <c r="G25" s="50">
        <f>G24</f>
        <v>12</v>
      </c>
      <c r="H25" s="48">
        <v>3</v>
      </c>
      <c r="I25" s="49">
        <v>7.0000000000000001E-3</v>
      </c>
      <c r="J25" s="50">
        <f>J24</f>
        <v>17</v>
      </c>
      <c r="K25" s="48">
        <v>2</v>
      </c>
      <c r="L25" s="49">
        <v>3.0000000000000001E-3</v>
      </c>
      <c r="M25" s="50">
        <f>M24</f>
        <v>10</v>
      </c>
      <c r="N25" s="8">
        <v>6.5</v>
      </c>
      <c r="O25" s="43">
        <f>C25-0.001</f>
        <v>8.9999999999999976E-3</v>
      </c>
      <c r="P25" s="47">
        <f>D25</f>
        <v>20</v>
      </c>
      <c r="Q25" s="8">
        <f>B25+$B$16</f>
        <v>14</v>
      </c>
      <c r="R25" s="43" t="str">
        <f t="shared" si="6"/>
        <v>0,007 +7€</v>
      </c>
      <c r="S25" s="47">
        <f t="shared" si="7"/>
        <v>24</v>
      </c>
    </row>
    <row r="26" spans="1:19" ht="15.6" x14ac:dyDescent="0.3">
      <c r="A26" s="45"/>
      <c r="B26" s="46"/>
    </row>
    <row r="27" spans="1:19" ht="18" x14ac:dyDescent="0.35">
      <c r="A27" s="14" t="s">
        <v>14</v>
      </c>
      <c r="I27" s="22"/>
      <c r="J27" s="22"/>
    </row>
    <row r="28" spans="1:19" ht="21" customHeight="1" x14ac:dyDescent="0.35">
      <c r="A28" s="1"/>
      <c r="B28" s="62" t="s">
        <v>6</v>
      </c>
      <c r="C28" s="63"/>
      <c r="D28" s="64"/>
      <c r="E28" s="62" t="s">
        <v>0</v>
      </c>
      <c r="F28" s="63"/>
      <c r="G28" s="64"/>
      <c r="H28" s="62" t="s">
        <v>3</v>
      </c>
      <c r="I28" s="63"/>
      <c r="J28" s="64"/>
      <c r="K28" s="62" t="s">
        <v>1</v>
      </c>
      <c r="L28" s="63"/>
      <c r="M28" s="64"/>
      <c r="N28" s="62" t="s">
        <v>21</v>
      </c>
      <c r="O28" s="63"/>
      <c r="P28" s="64"/>
      <c r="Q28" s="62" t="s">
        <v>10</v>
      </c>
      <c r="R28" s="63"/>
      <c r="S28" s="64"/>
    </row>
    <row r="29" spans="1:19" s="4" customFormat="1" x14ac:dyDescent="0.3">
      <c r="A29" s="2"/>
      <c r="B29" s="3" t="s">
        <v>8</v>
      </c>
      <c r="C29" s="3" t="s">
        <v>7</v>
      </c>
      <c r="D29" s="3" t="s">
        <v>9</v>
      </c>
      <c r="E29" s="3" t="s">
        <v>8</v>
      </c>
      <c r="F29" s="3" t="s">
        <v>7</v>
      </c>
      <c r="G29" s="3" t="s">
        <v>9</v>
      </c>
      <c r="H29" s="3" t="s">
        <v>8</v>
      </c>
      <c r="I29" s="3" t="s">
        <v>7</v>
      </c>
      <c r="J29" s="3" t="s">
        <v>9</v>
      </c>
      <c r="K29" s="3" t="s">
        <v>8</v>
      </c>
      <c r="L29" s="3" t="s">
        <v>7</v>
      </c>
      <c r="M29" s="3" t="s">
        <v>9</v>
      </c>
      <c r="N29" s="3" t="s">
        <v>8</v>
      </c>
      <c r="O29" s="3" t="s">
        <v>7</v>
      </c>
      <c r="P29" s="3" t="s">
        <v>9</v>
      </c>
      <c r="Q29" s="3" t="s">
        <v>8</v>
      </c>
      <c r="R29" s="3" t="s">
        <v>7</v>
      </c>
      <c r="S29" s="3" t="s">
        <v>9</v>
      </c>
    </row>
    <row r="30" spans="1:19" ht="15.6" x14ac:dyDescent="0.3">
      <c r="A30" s="17" t="s">
        <v>2</v>
      </c>
      <c r="B30" s="8">
        <v>9</v>
      </c>
      <c r="C30" s="43">
        <v>1.2999999999999999E-2</v>
      </c>
      <c r="D30" s="6">
        <f>+D23</f>
        <v>20</v>
      </c>
      <c r="E30" s="8">
        <v>6</v>
      </c>
      <c r="F30" s="43">
        <v>8.0000000000000002E-3</v>
      </c>
      <c r="G30" s="6">
        <f>+G23</f>
        <v>12</v>
      </c>
      <c r="H30" s="8">
        <v>5</v>
      </c>
      <c r="I30" s="43">
        <v>8.9999999999999993E-3</v>
      </c>
      <c r="J30" s="6">
        <f>+J23</f>
        <v>17</v>
      </c>
      <c r="K30" s="8">
        <v>3</v>
      </c>
      <c r="L30" s="43">
        <v>5.0000000000000001E-3</v>
      </c>
      <c r="M30" s="6">
        <f>+M23</f>
        <v>10</v>
      </c>
      <c r="N30" s="8">
        <v>8</v>
      </c>
      <c r="O30" s="43">
        <f>C30-0.001</f>
        <v>1.2E-2</v>
      </c>
      <c r="P30" s="47">
        <f>D30</f>
        <v>20</v>
      </c>
      <c r="Q30" s="8">
        <f>B30+$B$16</f>
        <v>16</v>
      </c>
      <c r="R30" s="43" t="str">
        <f>I30&amp;" +7€"</f>
        <v>0,009 +7€</v>
      </c>
      <c r="S30" s="47">
        <f>J30+$B$16</f>
        <v>24</v>
      </c>
    </row>
    <row r="31" spans="1:19" ht="15.6" x14ac:dyDescent="0.3">
      <c r="A31" s="17" t="s">
        <v>5</v>
      </c>
      <c r="B31" s="8">
        <v>8</v>
      </c>
      <c r="C31" s="43">
        <f>C30-0.001</f>
        <v>1.2E-2</v>
      </c>
      <c r="D31" s="6">
        <f t="shared" ref="D31:D32" si="8">+D24</f>
        <v>20</v>
      </c>
      <c r="E31" s="8">
        <v>5.5</v>
      </c>
      <c r="F31" s="43">
        <v>7.0000000000000001E-3</v>
      </c>
      <c r="G31" s="6">
        <f t="shared" ref="G31:G32" si="9">+G24</f>
        <v>12</v>
      </c>
      <c r="H31" s="8">
        <v>4</v>
      </c>
      <c r="I31" s="43">
        <v>8.0000000000000002E-3</v>
      </c>
      <c r="J31" s="6">
        <f t="shared" ref="J31:J32" si="10">+J24</f>
        <v>17</v>
      </c>
      <c r="K31" s="8">
        <v>2.5</v>
      </c>
      <c r="L31" s="43">
        <v>4.0000000000000001E-3</v>
      </c>
      <c r="M31" s="6">
        <f t="shared" ref="M31:M32" si="11">+M24</f>
        <v>10</v>
      </c>
      <c r="N31" s="8">
        <v>7.5</v>
      </c>
      <c r="O31" s="43">
        <f>C31-0.001</f>
        <v>1.0999999999999999E-2</v>
      </c>
      <c r="P31" s="47">
        <f>D31</f>
        <v>20</v>
      </c>
      <c r="Q31" s="8">
        <f>B31+$B$16</f>
        <v>15</v>
      </c>
      <c r="R31" s="43" t="str">
        <f t="shared" ref="R31:R32" si="12">I31&amp;" +7€"</f>
        <v>0,008 +7€</v>
      </c>
      <c r="S31" s="47">
        <f t="shared" ref="S31:S32" si="13">J31+$B$16</f>
        <v>24</v>
      </c>
    </row>
    <row r="32" spans="1:19" ht="15.6" x14ac:dyDescent="0.3">
      <c r="A32" s="18" t="s">
        <v>11</v>
      </c>
      <c r="B32" s="8">
        <v>7.5</v>
      </c>
      <c r="C32" s="43">
        <f>C31-0.001</f>
        <v>1.0999999999999999E-2</v>
      </c>
      <c r="D32" s="6">
        <f t="shared" si="8"/>
        <v>20</v>
      </c>
      <c r="E32" s="8">
        <v>5.25</v>
      </c>
      <c r="F32" s="43">
        <v>7.0000000000000001E-3</v>
      </c>
      <c r="G32" s="6">
        <f t="shared" si="9"/>
        <v>12</v>
      </c>
      <c r="H32" s="8">
        <v>3.5</v>
      </c>
      <c r="I32" s="43">
        <v>8.0000000000000002E-3</v>
      </c>
      <c r="J32" s="6">
        <f t="shared" si="10"/>
        <v>17</v>
      </c>
      <c r="K32" s="8">
        <v>2.25</v>
      </c>
      <c r="L32" s="43">
        <v>4.0000000000000001E-3</v>
      </c>
      <c r="M32" s="6">
        <f t="shared" si="11"/>
        <v>10</v>
      </c>
      <c r="N32" s="8">
        <v>7</v>
      </c>
      <c r="O32" s="43">
        <f>C32-0.001</f>
        <v>9.9999999999999985E-3</v>
      </c>
      <c r="P32" s="47">
        <f>D32</f>
        <v>20</v>
      </c>
      <c r="Q32" s="8">
        <f>B32+$B$16</f>
        <v>14.5</v>
      </c>
      <c r="R32" s="43" t="str">
        <f t="shared" si="12"/>
        <v>0,008 +7€</v>
      </c>
      <c r="S32" s="47">
        <f t="shared" si="13"/>
        <v>24</v>
      </c>
    </row>
    <row r="34" spans="1:6" ht="15.6" x14ac:dyDescent="0.3">
      <c r="A34" s="21" t="s">
        <v>12</v>
      </c>
      <c r="B34" s="44">
        <v>7</v>
      </c>
    </row>
    <row r="35" spans="1:6" ht="31.2" x14ac:dyDescent="0.3">
      <c r="A35" s="61" t="s">
        <v>30</v>
      </c>
      <c r="B35" s="65" t="s">
        <v>31</v>
      </c>
      <c r="C35" s="65"/>
      <c r="D35" s="65"/>
      <c r="E35" s="65"/>
      <c r="F35" s="65"/>
    </row>
  </sheetData>
  <mergeCells count="26">
    <mergeCell ref="B35:F35"/>
    <mergeCell ref="N21:P21"/>
    <mergeCell ref="Q21:S21"/>
    <mergeCell ref="B28:D28"/>
    <mergeCell ref="E28:G28"/>
    <mergeCell ref="H28:J28"/>
    <mergeCell ref="K28:M28"/>
    <mergeCell ref="N28:P28"/>
    <mergeCell ref="Q28:S28"/>
    <mergeCell ref="B17:F17"/>
    <mergeCell ref="B21:D21"/>
    <mergeCell ref="E21:G21"/>
    <mergeCell ref="H21:J21"/>
    <mergeCell ref="K21:M21"/>
    <mergeCell ref="N3:P3"/>
    <mergeCell ref="Q3:S3"/>
    <mergeCell ref="N10:P10"/>
    <mergeCell ref="Q10:S10"/>
    <mergeCell ref="B3:D3"/>
    <mergeCell ref="E3:G3"/>
    <mergeCell ref="H3:J3"/>
    <mergeCell ref="K3:M3"/>
    <mergeCell ref="B10:D10"/>
    <mergeCell ref="E10:G10"/>
    <mergeCell ref="H10:J10"/>
    <mergeCell ref="K10:M10"/>
  </mergeCells>
  <phoneticPr fontId="15" type="noConversion"/>
  <pageMargins left="0.25" right="0.25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7"/>
  <sheetViews>
    <sheetView view="pageBreakPreview" zoomScale="60" zoomScaleNormal="85" workbookViewId="0">
      <selection activeCell="J42" sqref="J42"/>
    </sheetView>
  </sheetViews>
  <sheetFormatPr baseColWidth="10" defaultColWidth="11.44140625" defaultRowHeight="14.4" x14ac:dyDescent="0.3"/>
  <cols>
    <col min="1" max="1" width="31.33203125" customWidth="1"/>
    <col min="2" max="7" width="22.109375" customWidth="1"/>
    <col min="8" max="9" width="14.44140625" customWidth="1"/>
    <col min="11" max="11" width="12.44140625" customWidth="1"/>
  </cols>
  <sheetData>
    <row r="2" spans="1:15" ht="15" customHeight="1" x14ac:dyDescent="0.3">
      <c r="C2" s="69" t="s">
        <v>29</v>
      </c>
      <c r="D2" s="69"/>
      <c r="E2" s="69"/>
      <c r="F2" s="69"/>
      <c r="G2" s="69"/>
      <c r="H2" s="26"/>
      <c r="I2" s="26"/>
      <c r="J2" s="26"/>
    </row>
    <row r="3" spans="1:15" ht="15" customHeight="1" x14ac:dyDescent="0.4">
      <c r="C3" s="69"/>
      <c r="D3" s="69"/>
      <c r="E3" s="69"/>
      <c r="F3" s="69"/>
      <c r="G3" s="69"/>
      <c r="H3" s="26"/>
      <c r="I3" s="26"/>
      <c r="J3" s="26"/>
      <c r="L3" s="51"/>
      <c r="M3" s="51"/>
      <c r="N3" s="51"/>
      <c r="O3" s="52"/>
    </row>
    <row r="4" spans="1:15" ht="21" x14ac:dyDescent="0.4">
      <c r="C4" s="70" t="s">
        <v>19</v>
      </c>
      <c r="D4" s="70"/>
      <c r="E4" s="70"/>
      <c r="F4" s="70"/>
      <c r="G4" s="70"/>
    </row>
    <row r="7" spans="1:15" ht="15" thickBot="1" x14ac:dyDescent="0.35"/>
    <row r="8" spans="1:15" ht="21.6" thickBot="1" x14ac:dyDescent="0.45">
      <c r="G8" s="27">
        <v>100</v>
      </c>
    </row>
    <row r="10" spans="1:15" ht="18" x14ac:dyDescent="0.35">
      <c r="A10" s="66" t="s">
        <v>34</v>
      </c>
      <c r="B10" s="66"/>
      <c r="C10" s="66"/>
      <c r="D10" s="66"/>
      <c r="E10" s="66"/>
      <c r="F10" s="66"/>
      <c r="G10" s="66"/>
    </row>
    <row r="11" spans="1:15" ht="21" x14ac:dyDescent="0.4">
      <c r="A11" s="23" t="s">
        <v>20</v>
      </c>
    </row>
    <row r="12" spans="1:15" ht="28.2" customHeight="1" x14ac:dyDescent="0.4">
      <c r="A12" s="23"/>
      <c r="B12" s="67" t="s">
        <v>27</v>
      </c>
      <c r="C12" s="67"/>
      <c r="D12" s="67"/>
      <c r="E12" s="67"/>
      <c r="F12" s="67"/>
      <c r="G12" s="67"/>
    </row>
    <row r="13" spans="1:15" s="53" customFormat="1" ht="51.75" customHeight="1" x14ac:dyDescent="0.4">
      <c r="B13" s="54" t="s">
        <v>6</v>
      </c>
      <c r="C13" s="54" t="s">
        <v>23</v>
      </c>
      <c r="D13" s="54" t="s">
        <v>3</v>
      </c>
      <c r="E13" s="54" t="s">
        <v>24</v>
      </c>
      <c r="F13" s="54" t="s">
        <v>25</v>
      </c>
      <c r="G13" s="56" t="s">
        <v>22</v>
      </c>
      <c r="K13" s="55"/>
      <c r="L13" s="55"/>
    </row>
    <row r="14" spans="1:15" ht="31.2" customHeight="1" x14ac:dyDescent="0.4">
      <c r="A14" s="25" t="s">
        <v>2</v>
      </c>
      <c r="B14" s="57">
        <f>IF($G$8&lt;721,VV!B5,IF(G$8&gt;(VV!D5/VV!C5),VV!D5,G$8*VV!C5))</f>
        <v>9.6999999999999993</v>
      </c>
      <c r="C14" s="57">
        <f>IF($G$8&lt;721,VV!E5,IF($G$8&gt;(VV!G5/VV!F5),VV!G5,$G$8*VV!F5))</f>
        <v>6.5</v>
      </c>
      <c r="D14" s="57">
        <f>IF($G$8&lt;721,VV!H5,IF($G$8&gt;(VV!J5/VV!I5),VV!J5,$G$8*VV!I5))</f>
        <v>5.4</v>
      </c>
      <c r="E14" s="57">
        <f>IF($G$8&lt;721,VV!K5,IF($G$8&gt;(VV!M5/VV!L5),VV!M5,$G$8*VV!L5))</f>
        <v>3.2</v>
      </c>
      <c r="F14" s="57">
        <f>IF($G$8&lt;721,VV!N5,IF($G$8&gt;(VV!P5/VV!O5),VV!P5,$G$8*VV!O5))</f>
        <v>9</v>
      </c>
      <c r="G14" s="57">
        <f>IF($G$8&lt;721,VV!Q5,IF($G$8&gt;(VV!D5/VV!C5),VV!D5+7,$G$8*VV!C5+7))</f>
        <v>16.7</v>
      </c>
      <c r="K14" s="28"/>
      <c r="L14" s="28"/>
      <c r="M14" s="28"/>
    </row>
    <row r="15" spans="1:15" ht="21" x14ac:dyDescent="0.4">
      <c r="A15" s="25" t="s">
        <v>16</v>
      </c>
      <c r="B15" s="57">
        <f>IF(G$8&lt;721,VV!B6,IF(G$8&gt;(21/VV!C6),VV!D6,G$8*VV!C6))</f>
        <v>9</v>
      </c>
      <c r="C15" s="57">
        <f>IF($G$8&lt;721,VV!E6,IF($G$8&gt;(VV!G6/VV!F6),VV!G6,$G$8*VV!F6))</f>
        <v>6</v>
      </c>
      <c r="D15" s="57">
        <f>IF($G$8&lt;721,VV!H6,IF($G$8&gt;(VV!J6/VV!I6),VV!J6,$G$8*VV!I6))</f>
        <v>5</v>
      </c>
      <c r="E15" s="57">
        <f>IF($G$8&lt;721,VV!K6,IF($G$8&gt;(VV!M6/VV!L6),VV!M6,$G$8*VV!L6))</f>
        <v>3</v>
      </c>
      <c r="F15" s="57">
        <f>IF($G$8&lt;721,VV!N6,IF($G$8&gt;(VV!P6/VV!O6),VV!P6,$G$8*VV!O6))</f>
        <v>8</v>
      </c>
      <c r="G15" s="57">
        <f>IF($G$8&lt;721,VV!Q6,IF($G$8&gt;(VV!D6/VV!C6),VV!D6+7,$G$8*VV!C6+7))</f>
        <v>16</v>
      </c>
      <c r="I15" s="28"/>
      <c r="K15" s="28"/>
      <c r="L15" s="28"/>
      <c r="M15" s="28"/>
    </row>
    <row r="16" spans="1:15" ht="21" x14ac:dyDescent="0.4">
      <c r="A16" s="25" t="s">
        <v>17</v>
      </c>
      <c r="B16" s="57">
        <f>IF(G$8&lt;721,VV!B7,IF(G$8&gt;(21/VV!C7),VV!D7,G$8*VV!C7))</f>
        <v>8</v>
      </c>
      <c r="C16" s="57">
        <f>IF($G$8&lt;721,VV!E7,IF($G$8&gt;(VV!G7/VV!F7),VV!G7,$G$8*VV!F7))</f>
        <v>5.5</v>
      </c>
      <c r="D16" s="57">
        <f>IF($G$8&lt;721,VV!H7,IF($G$8&gt;(VV!J7/VV!I7),VV!J7,$G$8*VV!I7))</f>
        <v>4</v>
      </c>
      <c r="E16" s="57">
        <f>IF($G$8&lt;721,VV!K7,IF($G$8&gt;(VV!M7/VV!L7),VV!M7,$G$8*VV!L7))</f>
        <v>2.5</v>
      </c>
      <c r="F16" s="57">
        <f>IF($G$8&lt;721,VV!N7,IF($G$8&gt;(VV!P7/VV!O7),VV!P7,$G$8*VV!O7))</f>
        <v>7.5</v>
      </c>
      <c r="G16" s="57">
        <f>IF($G$8&lt;721,VV!Q7,IF($G$8&gt;(VV!D7/VV!C7),VV!D7+7,$G$8*VV!C7+7))</f>
        <v>15</v>
      </c>
      <c r="K16" s="28"/>
      <c r="L16" s="28"/>
      <c r="M16" s="28"/>
    </row>
    <row r="17" spans="1:15" x14ac:dyDescent="0.3">
      <c r="F17" s="29"/>
      <c r="G17" s="29"/>
      <c r="H17" s="29"/>
      <c r="M17" s="28"/>
      <c r="N17" s="28"/>
      <c r="O17" s="28"/>
    </row>
    <row r="18" spans="1:15" x14ac:dyDescent="0.3">
      <c r="F18" s="29"/>
      <c r="G18" s="29"/>
      <c r="H18" s="29"/>
      <c r="M18" s="28"/>
      <c r="N18" s="28"/>
      <c r="O18" s="28"/>
    </row>
    <row r="19" spans="1:15" ht="28.2" customHeight="1" x14ac:dyDescent="0.4">
      <c r="A19" s="23"/>
      <c r="B19" s="68" t="s">
        <v>28</v>
      </c>
      <c r="C19" s="68"/>
      <c r="D19" s="68"/>
      <c r="E19" s="68"/>
      <c r="F19" s="68"/>
      <c r="G19" s="68"/>
    </row>
    <row r="20" spans="1:15" s="53" customFormat="1" ht="51.75" customHeight="1" x14ac:dyDescent="0.4">
      <c r="B20" s="54" t="s">
        <v>6</v>
      </c>
      <c r="C20" s="54" t="s">
        <v>23</v>
      </c>
      <c r="D20" s="54" t="s">
        <v>3</v>
      </c>
      <c r="E20" s="54" t="s">
        <v>24</v>
      </c>
      <c r="F20" s="54" t="s">
        <v>25</v>
      </c>
      <c r="G20" s="56" t="s">
        <v>22</v>
      </c>
      <c r="K20" s="55"/>
      <c r="L20" s="55"/>
    </row>
    <row r="21" spans="1:15" ht="31.2" customHeight="1" x14ac:dyDescent="0.4">
      <c r="A21" s="25" t="s">
        <v>2</v>
      </c>
      <c r="B21" s="57">
        <f>IF($G$8&lt;721,VV!B12,IF(G$8&gt;(VV!D12/VV!C12),VV!D12,G$8*VV!C12))</f>
        <v>10.4</v>
      </c>
      <c r="C21" s="57">
        <f>IF($G$8&lt;721,VV!E12,IF($G$8&gt;(VV!G12/VV!F12),VV!G12,$G$8*VV!F12))</f>
        <v>7</v>
      </c>
      <c r="D21" s="57">
        <f>IF($G$8&lt;721,VV!H12,IF($G$8&gt;(VV!J12/VV!I12),VV!J12,$G$8*VV!I12))</f>
        <v>5.8</v>
      </c>
      <c r="E21" s="57">
        <f>IF($G$8&lt;721,VV!K12,IF($G$8&gt;(VV!M12/VV!L12),VV!M12,$G$8*VV!L12))</f>
        <v>3.4</v>
      </c>
      <c r="F21" s="57">
        <f>IF($G$8&lt;721,VV!N12,IF($G$8&gt;(VV!P12/VV!O12),VV!P12,$G$8*VV!O12))</f>
        <v>9.6999999999999993</v>
      </c>
      <c r="G21" s="57">
        <f>IF($G$8&lt;721,VV!Q12,IF($G$8&gt;(VV!D12/VV!C12),VV!D12+7,$G$8*VV!C12+7))</f>
        <v>17.399999999999999</v>
      </c>
      <c r="K21" s="28"/>
      <c r="L21" s="28"/>
      <c r="M21" s="28"/>
    </row>
    <row r="22" spans="1:15" ht="21" x14ac:dyDescent="0.4">
      <c r="A22" s="25" t="s">
        <v>16</v>
      </c>
      <c r="B22" s="57">
        <f>IF(G$8&lt;721,VV!B13,IF(G$8&gt;(21/VV!C13),VV!D13,G$8*VV!C13))</f>
        <v>9.6999999999999993</v>
      </c>
      <c r="C22" s="57">
        <f>IF($G$8&lt;721,VV!E13,IF($G$8&gt;(VV!G13/VV!F13),VV!G13,$G$8*VV!F13))</f>
        <v>6.5</v>
      </c>
      <c r="D22" s="57">
        <f>IF($G$8&lt;721,VV!H13,IF($G$8&gt;(VV!J13/VV!I13),VV!J13,$G$8*VV!I13))</f>
        <v>5.4</v>
      </c>
      <c r="E22" s="57">
        <f>IF($G$8&lt;721,VV!K13,IF($G$8&gt;(VV!M13/VV!L13),VV!M13,$G$8*VV!L13))</f>
        <v>3.2</v>
      </c>
      <c r="F22" s="57">
        <f>IF($G$8&lt;721,VV!N13,IF($G$8&gt;(VV!P13/VV!O13),VV!P13,$G$8*VV!O13))</f>
        <v>9</v>
      </c>
      <c r="G22" s="57">
        <f>IF($G$8&lt;721,VV!Q13,IF($G$8&gt;(VV!D13/VV!C13),VV!D13+7,$G$8*VV!C13+7))</f>
        <v>16.7</v>
      </c>
      <c r="I22" s="28"/>
      <c r="K22" s="28"/>
      <c r="L22" s="28"/>
      <c r="M22" s="28"/>
    </row>
    <row r="23" spans="1:15" ht="21" x14ac:dyDescent="0.4">
      <c r="A23" s="25" t="s">
        <v>17</v>
      </c>
      <c r="B23" s="57">
        <f>IF(G$8&lt;721,VV!B14,IF(G$8&gt;(21/VV!C14),VV!D14,G$8*VV!C14))</f>
        <v>9</v>
      </c>
      <c r="C23" s="57">
        <f>IF($G$8&lt;721,VV!E14,IF($G$8&gt;(VV!G14/VV!F14),VV!G14,$G$8*VV!F14))</f>
        <v>6</v>
      </c>
      <c r="D23" s="57">
        <f>IF($G$8&lt;721,VV!H14,IF($G$8&gt;(VV!J14/VV!I14),VV!J14,$G$8*VV!I14))</f>
        <v>5</v>
      </c>
      <c r="E23" s="57">
        <f>IF($G$8&lt;721,VV!K14,IF($G$8&gt;(VV!M14/VV!L14),VV!M14,$G$8*VV!L14))</f>
        <v>3</v>
      </c>
      <c r="F23" s="57">
        <f>IF($G$8&lt;721,VV!N14,IF($G$8&gt;(VV!P14/VV!O14),VV!P14,$G$8*VV!O14))</f>
        <v>8</v>
      </c>
      <c r="G23" s="57">
        <f>IF($G$8&lt;721,VV!Q14,IF($G$8&gt;(VV!D14/VV!C14),VV!D14+7,$G$8*VV!C14+7))</f>
        <v>16</v>
      </c>
      <c r="K23" s="28"/>
      <c r="L23" s="28"/>
      <c r="M23" s="28"/>
    </row>
    <row r="24" spans="1:15" s="22" customFormat="1" ht="21" x14ac:dyDescent="0.4">
      <c r="A24" s="58"/>
      <c r="B24" s="59"/>
      <c r="C24" s="59"/>
      <c r="D24" s="59"/>
      <c r="E24" s="59"/>
      <c r="F24" s="59"/>
      <c r="G24" s="59"/>
      <c r="K24" s="60"/>
      <c r="L24" s="60"/>
      <c r="M24" s="60"/>
    </row>
    <row r="25" spans="1:15" ht="15.6" x14ac:dyDescent="0.3">
      <c r="A25" s="30" t="s">
        <v>18</v>
      </c>
      <c r="F25" s="29"/>
      <c r="G25" s="29"/>
      <c r="H25" s="29"/>
      <c r="M25" s="28"/>
      <c r="N25" s="28"/>
    </row>
    <row r="26" spans="1:15" ht="15.6" x14ac:dyDescent="0.3">
      <c r="A26" s="30" t="s">
        <v>26</v>
      </c>
      <c r="F26" s="29"/>
      <c r="G26" s="29"/>
      <c r="H26" s="29"/>
      <c r="M26" s="28"/>
      <c r="N26" s="28"/>
    </row>
    <row r="27" spans="1:15" ht="15.6" x14ac:dyDescent="0.3">
      <c r="A27" s="30"/>
      <c r="F27" s="29"/>
      <c r="G27" s="29"/>
      <c r="H27" s="29"/>
      <c r="M27" s="28"/>
      <c r="N27" s="28"/>
    </row>
    <row r="28" spans="1:15" ht="18" x14ac:dyDescent="0.35">
      <c r="A28" s="66" t="s">
        <v>35</v>
      </c>
      <c r="B28" s="66"/>
      <c r="C28" s="66"/>
      <c r="D28" s="66"/>
      <c r="E28" s="66"/>
      <c r="F28" s="66"/>
      <c r="G28" s="66"/>
    </row>
    <row r="29" spans="1:15" ht="21" x14ac:dyDescent="0.4">
      <c r="A29" s="23" t="s">
        <v>20</v>
      </c>
    </row>
    <row r="30" spans="1:15" ht="28.2" customHeight="1" x14ac:dyDescent="0.4">
      <c r="A30" s="23"/>
      <c r="B30" s="67" t="s">
        <v>27</v>
      </c>
      <c r="C30" s="67"/>
      <c r="D30" s="67"/>
      <c r="E30" s="67"/>
      <c r="F30" s="67"/>
      <c r="G30" s="67"/>
    </row>
    <row r="31" spans="1:15" s="53" customFormat="1" ht="51.75" customHeight="1" x14ac:dyDescent="0.4">
      <c r="B31" s="54" t="s">
        <v>6</v>
      </c>
      <c r="C31" s="54" t="s">
        <v>23</v>
      </c>
      <c r="D31" s="54" t="s">
        <v>3</v>
      </c>
      <c r="E31" s="54" t="s">
        <v>24</v>
      </c>
      <c r="F31" s="54" t="s">
        <v>25</v>
      </c>
      <c r="G31" s="56" t="s">
        <v>22</v>
      </c>
      <c r="K31" s="55"/>
      <c r="L31" s="55"/>
    </row>
    <row r="32" spans="1:15" ht="31.2" customHeight="1" x14ac:dyDescent="0.4">
      <c r="A32" s="25" t="s">
        <v>2</v>
      </c>
      <c r="B32" s="57">
        <f>IF($G$8&lt;721,VV!B23,IF(G$8&gt;(VV!D23/VV!C23),VV!D23,G$8*VV!C23))</f>
        <v>8</v>
      </c>
      <c r="C32" s="57">
        <f>IF($G$8&lt;721,VV!E23,IF($G$8&gt;(VV!G23/VV!F23),VV!G23,$G$8*VV!F23))</f>
        <v>5.5</v>
      </c>
      <c r="D32" s="57">
        <f>IF($G$8&lt;721,VV!H23,IF($G$8&gt;(VV!J23/VV!I23),VV!J23,$G$8*VV!I23))</f>
        <v>4</v>
      </c>
      <c r="E32" s="57">
        <f>IF($G$8&lt;721,VV!K23,IF($G$8&gt;(VV!M23/VV!L23),VV!M23,$G$8*VV!L23))</f>
        <v>2.5</v>
      </c>
      <c r="F32" s="57">
        <f>IF($G$8&lt;721,VV!N23,IF($G$8&gt;(VV!P23/VV!O23),VV!P23,$G$8*VV!O23))</f>
        <v>7.5</v>
      </c>
      <c r="G32" s="57">
        <f>IF($G$8&lt;721,VV!Q23,IF($G$8&gt;(VV!J23/VV!I23),VV!S23,$G$8*VV!I23+7))</f>
        <v>15</v>
      </c>
      <c r="K32" s="28"/>
      <c r="L32" s="28"/>
      <c r="M32" s="28"/>
    </row>
    <row r="33" spans="1:16" ht="21" x14ac:dyDescent="0.4">
      <c r="A33" s="25" t="s">
        <v>16</v>
      </c>
      <c r="B33" s="57">
        <f>IF($G$8&lt;721,VV!B24,IF(G$8&gt;(VV!D24/VV!C24),VV!D24,G$8*VV!C24))</f>
        <v>7.5</v>
      </c>
      <c r="C33" s="57">
        <f>IF($G$8&lt;721,VV!E24,IF($G$8&gt;(VV!G24/VV!F24),VV!G24,$G$8*VV!F24))</f>
        <v>5.25</v>
      </c>
      <c r="D33" s="57">
        <f>IF($G$8&lt;721,VV!H24,IF($G$8&gt;(VV!J24/VV!I24),VV!J24,$G$8*VV!I24))</f>
        <v>3.5</v>
      </c>
      <c r="E33" s="57">
        <f>IF($G$8&lt;721,VV!K24,IF($G$8&gt;(VV!M24/VV!L24),VV!M24,$G$8*VV!L24))</f>
        <v>2.25</v>
      </c>
      <c r="F33" s="57">
        <f>IF($G$8&lt;721,VV!N24,IF($G$8&gt;(VV!P24/VV!O24),VV!P24,$G$8*VV!O24))</f>
        <v>7</v>
      </c>
      <c r="G33" s="57">
        <f>IF($G$8&lt;721,VV!Q24,IF($G$8&gt;(VV!J24/VV!I24),VV!S24,$G$8*VV!I24+7))</f>
        <v>14.5</v>
      </c>
      <c r="I33" s="28"/>
      <c r="K33" s="28"/>
      <c r="L33" s="28"/>
      <c r="M33" s="28"/>
    </row>
    <row r="34" spans="1:16" ht="21" x14ac:dyDescent="0.4">
      <c r="A34" s="25" t="s">
        <v>17</v>
      </c>
      <c r="B34" s="57">
        <f>IF($G$8&lt;721,VV!B25,IF(G$8&gt;(VV!D25/VV!C25),VV!D25,G$8*VV!C25))</f>
        <v>7</v>
      </c>
      <c r="C34" s="57">
        <f>IF($G$8&lt;721,VV!E25,IF($G$8&gt;(VV!G25/VV!F25),VV!G25,$G$8*VV!F25))</f>
        <v>5</v>
      </c>
      <c r="D34" s="57">
        <f>IF($G$8&lt;721,VV!H25,IF($G$8&gt;(VV!J25/VV!I25),VV!J25,$G$8*VV!I25))</f>
        <v>3</v>
      </c>
      <c r="E34" s="57">
        <f>IF($G$8&lt;721,VV!K25,IF($G$8&gt;(VV!M25/VV!L25),VV!M25,$G$8*VV!L25))</f>
        <v>2</v>
      </c>
      <c r="F34" s="57">
        <f>IF($G$8&lt;721,VV!N25,IF($G$8&gt;(VV!P25/VV!O25),VV!P25,$G$8*VV!O25))</f>
        <v>6.5</v>
      </c>
      <c r="G34" s="57">
        <f>IF($G$8&lt;721,VV!Q25,IF($G$8&gt;(VV!J25/VV!I25),VV!S25,$G$8*VV!I25+7))</f>
        <v>14</v>
      </c>
      <c r="K34" s="28"/>
      <c r="L34" s="28"/>
      <c r="M34" s="28"/>
    </row>
    <row r="35" spans="1:16" x14ac:dyDescent="0.3">
      <c r="F35" s="29"/>
      <c r="G35" s="29"/>
      <c r="H35" s="29"/>
      <c r="M35" s="28"/>
      <c r="N35" s="28"/>
      <c r="O35" s="28"/>
    </row>
    <row r="36" spans="1:16" x14ac:dyDescent="0.3">
      <c r="F36" s="29"/>
      <c r="G36" s="29"/>
      <c r="H36" s="29"/>
      <c r="M36" s="28"/>
      <c r="N36" s="28"/>
      <c r="O36" s="28"/>
    </row>
    <row r="37" spans="1:16" ht="28.2" customHeight="1" x14ac:dyDescent="0.4">
      <c r="A37" s="23"/>
      <c r="B37" s="68" t="s">
        <v>28</v>
      </c>
      <c r="C37" s="68"/>
      <c r="D37" s="68"/>
      <c r="E37" s="68"/>
      <c r="F37" s="68"/>
      <c r="G37" s="68"/>
    </row>
    <row r="38" spans="1:16" s="53" customFormat="1" ht="51.75" customHeight="1" x14ac:dyDescent="0.4">
      <c r="B38" s="54" t="s">
        <v>6</v>
      </c>
      <c r="C38" s="54" t="s">
        <v>23</v>
      </c>
      <c r="D38" s="54" t="s">
        <v>3</v>
      </c>
      <c r="E38" s="54" t="s">
        <v>24</v>
      </c>
      <c r="F38" s="54" t="s">
        <v>25</v>
      </c>
      <c r="G38" s="56" t="s">
        <v>22</v>
      </c>
      <c r="K38" s="55"/>
      <c r="L38" s="55"/>
    </row>
    <row r="39" spans="1:16" ht="31.2" customHeight="1" x14ac:dyDescent="0.4">
      <c r="A39" s="25" t="s">
        <v>2</v>
      </c>
      <c r="B39" s="57">
        <f>IF($G$8&lt;721,VV!B30,IF(G$8&gt;(VV!D30/VV!C30),VV!D30,G$8*VV!C30))</f>
        <v>9</v>
      </c>
      <c r="C39" s="57">
        <f>IF($G$8&lt;721,VV!E30,IF($G$8&gt;(VV!G30/VV!F30),VV!G30,$G$8*VV!F30))</f>
        <v>6</v>
      </c>
      <c r="D39" s="57">
        <f>IF($G$8&lt;721,VV!H30,IF($G$8&gt;(VV!J30/VV!I30),VV!J30,$G$8*VV!I30))</f>
        <v>5</v>
      </c>
      <c r="E39" s="57">
        <f>IF($G$8&lt;721,VV!K30,IF($G$8&gt;(VV!M30/VV!L30),VV!M30,$G$8*VV!L30))</f>
        <v>3</v>
      </c>
      <c r="F39" s="57">
        <f>IF($G$8&lt;721,VV!N30,IF($G$8&gt;(VV!P30/VV!O30),VV!P30,$G$8*VV!O30))</f>
        <v>8</v>
      </c>
      <c r="G39" s="57">
        <f>IF($G$8&lt;721,VV!Q30,IF($G$8&gt;(VV!J30/VV!I30),VV!S30,$G$8*VV!I30+7))</f>
        <v>16</v>
      </c>
      <c r="K39" s="28"/>
      <c r="L39" s="28"/>
      <c r="M39" s="28"/>
    </row>
    <row r="40" spans="1:16" ht="21" x14ac:dyDescent="0.4">
      <c r="A40" s="25" t="s">
        <v>16</v>
      </c>
      <c r="B40" s="57">
        <f>IF($G$8&lt;721,VV!B31,IF(G$8&gt;(VV!D31/VV!C31),VV!D31,G$8*VV!C31))</f>
        <v>8</v>
      </c>
      <c r="C40" s="57">
        <f>IF($G$8&lt;721,VV!E31,IF($G$8&gt;(VV!G31/VV!F31),VV!G31,$G$8*VV!F31))</f>
        <v>5.5</v>
      </c>
      <c r="D40" s="57">
        <f>IF($G$8&lt;721,VV!H31,IF($G$8&gt;(VV!J31/VV!I31),VV!J31,$G$8*VV!I31))</f>
        <v>4</v>
      </c>
      <c r="E40" s="57">
        <f>IF($G$8&lt;721,VV!K31,IF($G$8&gt;(VV!M31/VV!L31),VV!M31,$G$8*VV!L31))</f>
        <v>2.5</v>
      </c>
      <c r="F40" s="57">
        <f>IF($G$8&lt;721,VV!N31,IF($G$8&gt;(VV!P31/VV!O31),VV!P31,$G$8*VV!O31))</f>
        <v>7.5</v>
      </c>
      <c r="G40" s="57">
        <f>IF($G$8&lt;721,VV!Q31,IF($G$8&gt;(VV!J31/VV!I31),VV!S31,$G$8*VV!I31+7))</f>
        <v>15</v>
      </c>
      <c r="I40" s="28"/>
      <c r="K40" s="28"/>
      <c r="L40" s="28"/>
      <c r="M40" s="28"/>
    </row>
    <row r="41" spans="1:16" ht="21" x14ac:dyDescent="0.4">
      <c r="A41" s="25" t="s">
        <v>17</v>
      </c>
      <c r="B41" s="57">
        <f>IF($G$8&lt;721,VV!B32,IF(G$8&gt;(VV!D32/VV!C32),VV!D32,G$8*VV!C32))</f>
        <v>7.5</v>
      </c>
      <c r="C41" s="57">
        <f>IF($G$8&lt;721,VV!E32,IF($G$8&gt;(VV!G32/VV!F32),VV!G32,$G$8*VV!F32))</f>
        <v>5.25</v>
      </c>
      <c r="D41" s="57">
        <f>IF($G$8&lt;721,VV!H32,IF($G$8&gt;(VV!J32/VV!I32),VV!J32,$G$8*VV!I32))</f>
        <v>3.5</v>
      </c>
      <c r="E41" s="57">
        <f>IF($G$8&lt;721,VV!K32,IF($G$8&gt;(VV!M32/VV!L32),VV!M32,$G$8*VV!L32))</f>
        <v>2.25</v>
      </c>
      <c r="F41" s="57">
        <f>IF($G$8&lt;721,VV!N32,IF($G$8&gt;(VV!P32/VV!O32),VV!P32,$G$8*VV!O32))</f>
        <v>7</v>
      </c>
      <c r="G41" s="57">
        <f>IF($G$8&lt;721,VV!Q32,IF($G$8&gt;(VV!J32/VV!I32),VV!S32,$G$8*VV!I32+7))</f>
        <v>14.5</v>
      </c>
      <c r="K41" s="28"/>
      <c r="L41" s="28"/>
      <c r="M41" s="28"/>
    </row>
    <row r="42" spans="1:16" s="22" customFormat="1" ht="21" x14ac:dyDescent="0.4">
      <c r="A42" s="58"/>
      <c r="B42" s="59"/>
      <c r="C42" s="59"/>
      <c r="D42" s="59"/>
      <c r="E42" s="59"/>
      <c r="F42" s="59"/>
      <c r="G42" s="59"/>
      <c r="K42" s="60"/>
      <c r="L42" s="60"/>
      <c r="M42" s="60"/>
    </row>
    <row r="43" spans="1:16" ht="15.6" x14ac:dyDescent="0.3">
      <c r="A43" s="30" t="s">
        <v>18</v>
      </c>
      <c r="F43" s="29"/>
      <c r="G43" s="29"/>
      <c r="H43" s="29"/>
      <c r="M43" s="28"/>
      <c r="N43" s="28"/>
    </row>
    <row r="44" spans="1:16" ht="15.6" x14ac:dyDescent="0.3">
      <c r="A44" s="30" t="s">
        <v>26</v>
      </c>
      <c r="F44" s="29"/>
      <c r="G44" s="29"/>
      <c r="H44" s="29"/>
      <c r="M44" s="28"/>
      <c r="N44" s="28"/>
    </row>
    <row r="45" spans="1:16" ht="15" thickBot="1" x14ac:dyDescent="0.35">
      <c r="M45" s="28"/>
      <c r="N45" s="28"/>
    </row>
    <row r="46" spans="1:16" x14ac:dyDescent="0.3">
      <c r="A46" s="31"/>
      <c r="B46" s="32"/>
      <c r="C46" s="32"/>
      <c r="D46" s="32"/>
      <c r="E46" s="32"/>
      <c r="F46" s="32"/>
      <c r="G46" s="32"/>
      <c r="H46" s="32"/>
      <c r="I46" s="33"/>
      <c r="M46" s="28"/>
      <c r="N46" s="28"/>
    </row>
    <row r="47" spans="1:16" x14ac:dyDescent="0.3">
      <c r="A47" s="34"/>
      <c r="I47" s="35"/>
      <c r="J47" s="24"/>
      <c r="K47" s="24"/>
      <c r="M47" s="28"/>
      <c r="N47" s="28"/>
      <c r="P47" s="24"/>
    </row>
    <row r="48" spans="1:16" ht="15" thickBot="1" x14ac:dyDescent="0.35">
      <c r="A48" s="34"/>
      <c r="I48" s="35"/>
      <c r="J48" s="24"/>
      <c r="K48" s="24"/>
      <c r="M48" s="28"/>
      <c r="N48" s="28"/>
      <c r="O48" s="36"/>
      <c r="P48" s="24"/>
    </row>
    <row r="49" spans="1:16" ht="15" thickBot="1" x14ac:dyDescent="0.35">
      <c r="A49" s="34"/>
      <c r="H49" s="37"/>
      <c r="I49" s="35"/>
      <c r="M49" s="28"/>
      <c r="N49" s="28"/>
      <c r="O49" s="36"/>
      <c r="P49" s="24"/>
    </row>
    <row r="50" spans="1:16" x14ac:dyDescent="0.3">
      <c r="A50" s="34"/>
      <c r="I50" s="35"/>
      <c r="M50" s="28"/>
      <c r="N50" s="28"/>
      <c r="O50" s="36"/>
      <c r="P50" s="24"/>
    </row>
    <row r="51" spans="1:16" ht="15" thickBot="1" x14ac:dyDescent="0.35">
      <c r="A51" s="34"/>
      <c r="I51" s="35"/>
      <c r="M51" s="28"/>
      <c r="N51" s="28"/>
      <c r="O51" s="36"/>
      <c r="P51" s="24"/>
    </row>
    <row r="52" spans="1:16" ht="15" thickBot="1" x14ac:dyDescent="0.35">
      <c r="A52" s="34"/>
      <c r="H52" s="38"/>
      <c r="I52" s="35"/>
      <c r="M52" s="28"/>
      <c r="N52" s="28"/>
      <c r="O52" s="36"/>
      <c r="P52" s="24"/>
    </row>
    <row r="53" spans="1:16" x14ac:dyDescent="0.3">
      <c r="A53" s="34"/>
      <c r="I53" s="35"/>
      <c r="M53" s="28"/>
      <c r="N53" s="28"/>
      <c r="O53" s="36"/>
      <c r="P53" s="24"/>
    </row>
    <row r="54" spans="1:16" ht="15" thickBot="1" x14ac:dyDescent="0.35">
      <c r="A54" s="34"/>
      <c r="I54" s="35"/>
      <c r="M54" s="28"/>
      <c r="N54" s="28"/>
      <c r="O54" s="36"/>
      <c r="P54" s="24"/>
    </row>
    <row r="55" spans="1:16" ht="16.2" thickBot="1" x14ac:dyDescent="0.35">
      <c r="A55" s="34"/>
      <c r="H55" s="39">
        <f>IF(H52=1,H49/2.5,IF(H52=2,H49/3,IF(H52=3,H49/4,0)))</f>
        <v>0</v>
      </c>
      <c r="I55" s="35"/>
      <c r="M55" s="28"/>
      <c r="N55" s="28"/>
      <c r="O55" s="36"/>
    </row>
    <row r="56" spans="1:16" ht="15" thickBot="1" x14ac:dyDescent="0.35">
      <c r="A56" s="40"/>
      <c r="B56" s="41"/>
      <c r="C56" s="41"/>
      <c r="D56" s="41"/>
      <c r="E56" s="41"/>
      <c r="F56" s="41"/>
      <c r="G56" s="41"/>
      <c r="H56" s="41"/>
      <c r="I56" s="42"/>
      <c r="J56" s="24"/>
      <c r="K56" s="24"/>
      <c r="M56" s="28"/>
      <c r="N56" s="28"/>
      <c r="O56" s="36"/>
    </row>
    <row r="57" spans="1:16" x14ac:dyDescent="0.3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M57" s="28"/>
      <c r="N57" s="28"/>
      <c r="O57" s="36"/>
    </row>
    <row r="58" spans="1:16" x14ac:dyDescent="0.3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M58" s="28"/>
      <c r="N58" s="28"/>
      <c r="O58" s="36"/>
    </row>
    <row r="59" spans="1:16" x14ac:dyDescent="0.3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M59" s="28"/>
      <c r="N59" s="28"/>
      <c r="O59" s="36"/>
    </row>
    <row r="60" spans="1:16" x14ac:dyDescent="0.3">
      <c r="M60" s="28"/>
      <c r="N60" s="28"/>
    </row>
    <row r="61" spans="1:16" x14ac:dyDescent="0.3">
      <c r="M61" s="28"/>
      <c r="N61" s="28"/>
    </row>
    <row r="62" spans="1:16" x14ac:dyDescent="0.3">
      <c r="M62" s="28"/>
      <c r="N62" s="28"/>
    </row>
    <row r="63" spans="1:16" x14ac:dyDescent="0.3">
      <c r="M63" s="28"/>
      <c r="N63" s="28"/>
    </row>
    <row r="64" spans="1:16" x14ac:dyDescent="0.3">
      <c r="M64" s="28"/>
      <c r="N64" s="28"/>
    </row>
    <row r="65" spans="13:14" x14ac:dyDescent="0.3">
      <c r="M65" s="28"/>
      <c r="N65" s="28"/>
    </row>
    <row r="66" spans="13:14" x14ac:dyDescent="0.3">
      <c r="M66" s="28"/>
      <c r="N66" s="28"/>
    </row>
    <row r="67" spans="13:14" x14ac:dyDescent="0.3">
      <c r="M67" s="28"/>
      <c r="N67" s="28"/>
    </row>
    <row r="68" spans="13:14" x14ac:dyDescent="0.3">
      <c r="M68" s="28"/>
      <c r="N68" s="28"/>
    </row>
    <row r="69" spans="13:14" x14ac:dyDescent="0.3">
      <c r="M69" s="28"/>
      <c r="N69" s="28"/>
    </row>
    <row r="70" spans="13:14" x14ac:dyDescent="0.3">
      <c r="M70" s="28"/>
      <c r="N70" s="28"/>
    </row>
    <row r="71" spans="13:14" x14ac:dyDescent="0.3">
      <c r="M71" s="28"/>
      <c r="N71" s="28"/>
    </row>
    <row r="72" spans="13:14" x14ac:dyDescent="0.3">
      <c r="M72" s="28"/>
      <c r="N72" s="28"/>
    </row>
    <row r="73" spans="13:14" x14ac:dyDescent="0.3">
      <c r="M73" s="28"/>
      <c r="N73" s="28"/>
    </row>
    <row r="74" spans="13:14" x14ac:dyDescent="0.3">
      <c r="M74" s="28"/>
      <c r="N74" s="28"/>
    </row>
    <row r="75" spans="13:14" x14ac:dyDescent="0.3">
      <c r="M75" s="28"/>
      <c r="N75" s="28"/>
    </row>
    <row r="76" spans="13:14" x14ac:dyDescent="0.3">
      <c r="M76" s="28"/>
      <c r="N76" s="28"/>
    </row>
    <row r="77" spans="13:14" x14ac:dyDescent="0.3">
      <c r="M77" s="28"/>
      <c r="N77" s="28"/>
    </row>
  </sheetData>
  <mergeCells count="8">
    <mergeCell ref="A28:G28"/>
    <mergeCell ref="B30:G30"/>
    <mergeCell ref="B37:G37"/>
    <mergeCell ref="C2:G3"/>
    <mergeCell ref="C4:G4"/>
    <mergeCell ref="B12:G12"/>
    <mergeCell ref="B19:G19"/>
    <mergeCell ref="A10:G10"/>
  </mergeCells>
  <pageMargins left="0.7" right="0.7" top="0.75" bottom="0.75" header="0.3" footer="0.3"/>
  <pageSetup paperSize="9" scale="53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vierge</vt:lpstr>
      <vt:lpstr>VV</vt:lpstr>
      <vt:lpstr>simulateur ALSH</vt:lpstr>
      <vt:lpstr>'simulateur ALSH'!Zone_d_impression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Toshiba_user</dc:creator>
  <cp:lastModifiedBy>Familles Rurales Vernosc Davézieux</cp:lastModifiedBy>
  <cp:lastPrinted>2022-06-09T12:01:05Z</cp:lastPrinted>
  <dcterms:created xsi:type="dcterms:W3CDTF">2015-12-09T15:01:19Z</dcterms:created>
  <dcterms:modified xsi:type="dcterms:W3CDTF">2022-06-09T12:06:09Z</dcterms:modified>
</cp:coreProperties>
</file>